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8" yWindow="1248" windowWidth="15000" windowHeight="9768"/>
  </bookViews>
  <sheets>
    <sheet name="Расходы" sheetId="1" r:id="rId1"/>
  </sheets>
  <definedNames>
    <definedName name="_xlnm._FilterDatabase" localSheetId="0" hidden="1">Расходы!$A$6:$F$6</definedName>
    <definedName name="_xlnm.Print_Titles" localSheetId="0">Расходы!$4:$6</definedName>
    <definedName name="_xlnm.Print_Area" localSheetId="0">Расходы!$A$1:$I$86</definedName>
  </definedNames>
  <calcPr calcId="145621"/>
</workbook>
</file>

<file path=xl/calcChain.xml><?xml version="1.0" encoding="utf-8"?>
<calcChain xmlns="http://schemas.openxmlformats.org/spreadsheetml/2006/main">
  <c r="G22" i="1" l="1"/>
  <c r="E21" i="1"/>
  <c r="D21" i="1"/>
  <c r="D17" i="1"/>
  <c r="E17" i="1"/>
  <c r="C17" i="1"/>
  <c r="G20" i="1"/>
  <c r="G14" i="1"/>
  <c r="D7" i="1"/>
  <c r="E7" i="1"/>
  <c r="C7" i="1"/>
  <c r="F9" i="1" l="1"/>
  <c r="G9" i="1"/>
  <c r="F10" i="1"/>
  <c r="G10" i="1"/>
  <c r="F11" i="1"/>
  <c r="G11" i="1"/>
  <c r="F12" i="1"/>
  <c r="G12" i="1"/>
  <c r="F13" i="1"/>
  <c r="G13" i="1"/>
  <c r="F15" i="1"/>
  <c r="G15" i="1"/>
  <c r="F16" i="1"/>
  <c r="G16" i="1"/>
  <c r="F18" i="1"/>
  <c r="G18" i="1"/>
  <c r="F19" i="1"/>
  <c r="G19" i="1"/>
  <c r="G21" i="1"/>
  <c r="F23" i="1"/>
  <c r="G23" i="1"/>
  <c r="F24" i="1"/>
  <c r="G24" i="1"/>
  <c r="F25" i="1"/>
  <c r="G25" i="1"/>
  <c r="F27" i="1"/>
  <c r="G27" i="1"/>
  <c r="F28" i="1"/>
  <c r="G28" i="1"/>
  <c r="F29" i="1"/>
  <c r="G29" i="1"/>
  <c r="F30" i="1"/>
  <c r="G30" i="1"/>
  <c r="F31" i="1"/>
  <c r="G31" i="1"/>
  <c r="F32" i="1"/>
  <c r="G32" i="1"/>
  <c r="F33" i="1"/>
  <c r="G33" i="1"/>
  <c r="F34" i="1"/>
  <c r="G34" i="1"/>
  <c r="F35" i="1"/>
  <c r="G35" i="1"/>
  <c r="F36" i="1"/>
  <c r="G36" i="1"/>
  <c r="F38" i="1"/>
  <c r="G38" i="1"/>
  <c r="F39" i="1"/>
  <c r="G39" i="1"/>
  <c r="F40" i="1"/>
  <c r="G40" i="1"/>
  <c r="F41" i="1"/>
  <c r="G41" i="1"/>
  <c r="F43" i="1"/>
  <c r="G43" i="1"/>
  <c r="F44" i="1"/>
  <c r="G44" i="1"/>
  <c r="F45" i="1"/>
  <c r="G45" i="1"/>
  <c r="F46" i="1"/>
  <c r="G46" i="1"/>
  <c r="F48" i="1"/>
  <c r="G48" i="1"/>
  <c r="F49" i="1"/>
  <c r="G49" i="1"/>
  <c r="F50" i="1"/>
  <c r="G50" i="1"/>
  <c r="F51" i="1"/>
  <c r="G51" i="1"/>
  <c r="F52" i="1"/>
  <c r="G52" i="1"/>
  <c r="F53" i="1"/>
  <c r="G53" i="1"/>
  <c r="F54" i="1"/>
  <c r="G54" i="1"/>
  <c r="F56" i="1"/>
  <c r="G56" i="1"/>
  <c r="F57" i="1"/>
  <c r="G57" i="1"/>
  <c r="F59" i="1"/>
  <c r="G59" i="1"/>
  <c r="F60" i="1"/>
  <c r="G60" i="1"/>
  <c r="F61" i="1"/>
  <c r="G61" i="1"/>
  <c r="F62" i="1"/>
  <c r="G62" i="1"/>
  <c r="F63" i="1"/>
  <c r="G63" i="1"/>
  <c r="F64" i="1"/>
  <c r="G64" i="1"/>
  <c r="F66" i="1"/>
  <c r="G66" i="1"/>
  <c r="F67" i="1"/>
  <c r="G67" i="1"/>
  <c r="F68" i="1"/>
  <c r="G68" i="1"/>
  <c r="F69" i="1"/>
  <c r="G69" i="1"/>
  <c r="F70" i="1"/>
  <c r="G70" i="1"/>
  <c r="F72" i="1"/>
  <c r="G72" i="1"/>
  <c r="F73" i="1"/>
  <c r="G73" i="1"/>
  <c r="F74" i="1"/>
  <c r="G74" i="1"/>
  <c r="F75" i="1"/>
  <c r="G75" i="1"/>
  <c r="F77" i="1"/>
  <c r="G77" i="1"/>
  <c r="F78" i="1"/>
  <c r="G78" i="1"/>
  <c r="F79" i="1"/>
  <c r="G79" i="1"/>
  <c r="F81" i="1"/>
  <c r="G81" i="1"/>
  <c r="F83" i="1"/>
  <c r="G83" i="1"/>
  <c r="F84" i="1"/>
  <c r="G84" i="1"/>
  <c r="F85" i="1"/>
  <c r="G85" i="1"/>
  <c r="G8" i="1"/>
  <c r="F8" i="1"/>
  <c r="D42" i="1"/>
  <c r="E42" i="1"/>
  <c r="C21" i="1"/>
  <c r="F21" i="1" s="1"/>
  <c r="G42" i="1" l="1"/>
  <c r="C26" i="1"/>
  <c r="C42" i="1" l="1"/>
  <c r="F42" i="1" s="1"/>
  <c r="E26" i="1" l="1"/>
  <c r="F26" i="1" s="1"/>
  <c r="D26" i="1"/>
  <c r="C82" i="1"/>
  <c r="C80" i="1"/>
  <c r="F80" i="1" s="1"/>
  <c r="C76" i="1"/>
  <c r="C71" i="1"/>
  <c r="C65" i="1"/>
  <c r="C58" i="1"/>
  <c r="C55" i="1"/>
  <c r="C47" i="1"/>
  <c r="C37" i="1"/>
  <c r="F17" i="1"/>
  <c r="E82" i="1"/>
  <c r="D82" i="1"/>
  <c r="G82" i="1" s="1"/>
  <c r="E80" i="1"/>
  <c r="D80" i="1"/>
  <c r="G80" i="1" s="1"/>
  <c r="E76" i="1"/>
  <c r="D76" i="1"/>
  <c r="E71" i="1"/>
  <c r="D71" i="1"/>
  <c r="E65" i="1"/>
  <c r="D65" i="1"/>
  <c r="G65" i="1" s="1"/>
  <c r="E58" i="1"/>
  <c r="D58" i="1"/>
  <c r="E55" i="1"/>
  <c r="D55" i="1"/>
  <c r="E47" i="1"/>
  <c r="D47" i="1"/>
  <c r="E37" i="1"/>
  <c r="D37" i="1"/>
  <c r="G17" i="1"/>
  <c r="F82" i="1" l="1"/>
  <c r="G76" i="1"/>
  <c r="F76" i="1"/>
  <c r="G71" i="1"/>
  <c r="F71" i="1"/>
  <c r="F65" i="1"/>
  <c r="G58" i="1"/>
  <c r="F58" i="1"/>
  <c r="F55" i="1"/>
  <c r="G55" i="1"/>
  <c r="G47" i="1"/>
  <c r="F47" i="1"/>
  <c r="F37" i="1"/>
  <c r="G37" i="1"/>
  <c r="G26" i="1"/>
  <c r="G7" i="1"/>
  <c r="F7" i="1"/>
  <c r="C86" i="1"/>
  <c r="D86" i="1"/>
  <c r="E86" i="1"/>
  <c r="F86" i="1" l="1"/>
  <c r="G86" i="1"/>
</calcChain>
</file>

<file path=xl/sharedStrings.xml><?xml version="1.0" encoding="utf-8"?>
<sst xmlns="http://schemas.openxmlformats.org/spreadsheetml/2006/main" count="235" uniqueCount="221">
  <si>
    <t>0904</t>
  </si>
  <si>
    <t>1101</t>
  </si>
  <si>
    <t>0405</t>
  </si>
  <si>
    <t>Другие вопросы в области жилищно-коммунального хозяйства</t>
  </si>
  <si>
    <t>Заготовка, переработка, хранение и обеспечение безопасности донорской крови и её компонентов</t>
  </si>
  <si>
    <t>0701</t>
  </si>
  <si>
    <t>0100</t>
  </si>
  <si>
    <t>ОБСЛУЖИВАНИЕ ГОСУДАРСТВЕННОГО И МУНИЦИПАЛЬНОГО ДОЛГА</t>
  </si>
  <si>
    <t>Жилищное хозяйство</t>
  </si>
  <si>
    <t>0113</t>
  </si>
  <si>
    <t>Другие вопросы в области национальной экономики</t>
  </si>
  <si>
    <t>Обеспечение проведения выборов и референдумов</t>
  </si>
  <si>
    <t>Другие вопросы в области охраны окружающей среды</t>
  </si>
  <si>
    <t>1000</t>
  </si>
  <si>
    <t>0905</t>
  </si>
  <si>
    <t>1102</t>
  </si>
  <si>
    <t>0406</t>
  </si>
  <si>
    <t>0600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</si>
  <si>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</si>
  <si>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Среднее профессиональное образование</t>
  </si>
  <si>
    <t>1204</t>
  </si>
  <si>
    <t>0702</t>
  </si>
  <si>
    <t>НАЦИОНАЛЬНАЯ БЕЗОПАСНОСТЬ И ПРАВООХРАНИТЕЛЬНАЯ ДЕЯТЕЛЬНОСТЬ</t>
  </si>
  <si>
    <t>0410</t>
  </si>
  <si>
    <t>1001</t>
  </si>
  <si>
    <t>Мобилизационная подготовка экономики</t>
  </si>
  <si>
    <t>0804</t>
  </si>
  <si>
    <t>0203</t>
  </si>
  <si>
    <t>1103</t>
  </si>
  <si>
    <t>Связь и информатика</t>
  </si>
  <si>
    <t>Судебная система</t>
  </si>
  <si>
    <t>0906</t>
  </si>
  <si>
    <t>Обслуживание государственного внутреннего и муниципального долга</t>
  </si>
  <si>
    <t>Спорт высших достижений</t>
  </si>
  <si>
    <t>КУЛЬТУРА, КИНЕМАТОГРАФИЯ</t>
  </si>
  <si>
    <t>Транспорт</t>
  </si>
  <si>
    <t>0703</t>
  </si>
  <si>
    <t>0407</t>
  </si>
  <si>
    <t>Воспроизводство минерально-сырьевой базы</t>
  </si>
  <si>
    <t>Другие вопросы в области образования</t>
  </si>
  <si>
    <t>Физическая культура</t>
  </si>
  <si>
    <t>0102</t>
  </si>
  <si>
    <t>ФИЗИЧЕСКАЯ КУЛЬТУРА И СПОРТ</t>
  </si>
  <si>
    <t>Профессиональная подготовка, переподготовка и повышение квалификации</t>
  </si>
  <si>
    <t>1002</t>
  </si>
  <si>
    <t>0500</t>
  </si>
  <si>
    <t>Другие вопросы в области здравоохранения</t>
  </si>
  <si>
    <t>Стационарная медицинская помощь</t>
  </si>
  <si>
    <t>0204</t>
  </si>
  <si>
    <t>Коммунальное хозяйство</t>
  </si>
  <si>
    <t>Охрана объектов растительного и животного мира и среды их обитания</t>
  </si>
  <si>
    <t>0310</t>
  </si>
  <si>
    <t>1400</t>
  </si>
  <si>
    <t>0704</t>
  </si>
  <si>
    <t>0103</t>
  </si>
  <si>
    <t>0408</t>
  </si>
  <si>
    <t>Сельское хозяйство и рыболовство</t>
  </si>
  <si>
    <t>0412</t>
  </si>
  <si>
    <t>ЗДРАВООХРАНЕНИЕ</t>
  </si>
  <si>
    <t>Благоустройство</t>
  </si>
  <si>
    <t>Другие вопросы в области культуры, кинематографии</t>
  </si>
  <si>
    <t>СОЦИАЛЬНАЯ ПОЛИТИКА</t>
  </si>
  <si>
    <t>1003</t>
  </si>
  <si>
    <t>0501</t>
  </si>
  <si>
    <t>1401</t>
  </si>
  <si>
    <t>1105</t>
  </si>
  <si>
    <t>0409</t>
  </si>
  <si>
    <t>0603</t>
  </si>
  <si>
    <t>Социальное обеспечение населения</t>
  </si>
  <si>
    <t>0311</t>
  </si>
  <si>
    <t>0705</t>
  </si>
  <si>
    <t>0104</t>
  </si>
  <si>
    <t>Культура</t>
  </si>
  <si>
    <t>0400</t>
  </si>
  <si>
    <t>1300</t>
  </si>
  <si>
    <t>1004</t>
  </si>
  <si>
    <t>0909</t>
  </si>
  <si>
    <t>0502</t>
  </si>
  <si>
    <t>1402</t>
  </si>
  <si>
    <t>0900</t>
  </si>
  <si>
    <t>Обеспечение деятельности финансовых, налоговых и таможенных органов и органов финансового (финансово-бюджетного) надзора</t>
  </si>
  <si>
    <t>0604</t>
  </si>
  <si>
    <t>Охрана семьи и детства</t>
  </si>
  <si>
    <t>Общее образование</t>
  </si>
  <si>
    <t>Миграционная политика</t>
  </si>
  <si>
    <t>0401</t>
  </si>
  <si>
    <t>Прочие межбюджетные трансферты общего характера</t>
  </si>
  <si>
    <t>0105</t>
  </si>
  <si>
    <t>Амбулаторная помощь</t>
  </si>
  <si>
    <t>Функционирование законодательных (представительных) органов государственной власти и представительных органов муниципальных образований</t>
  </si>
  <si>
    <t>Другие вопросы в области средств массовой информации</t>
  </si>
  <si>
    <t>0503</t>
  </si>
  <si>
    <t>Иные дотации</t>
  </si>
  <si>
    <t>Скорая медицинская помощь</t>
  </si>
  <si>
    <t>1301</t>
  </si>
  <si>
    <t>Водное хозяйство</t>
  </si>
  <si>
    <t>0605</t>
  </si>
  <si>
    <t>Другие общегосударственные вопросы</t>
  </si>
  <si>
    <t>1403</t>
  </si>
  <si>
    <t>0707</t>
  </si>
  <si>
    <t>ОБЩЕГОСУДАРСТВЕННЫЕ ВОПРОСЫ</t>
  </si>
  <si>
    <t>0901</t>
  </si>
  <si>
    <t>СРЕДСТВА МАССОВОЙ ИНФОРМАЦИИ</t>
  </si>
  <si>
    <t>0300</t>
  </si>
  <si>
    <t>0106</t>
  </si>
  <si>
    <t>Дошкольное образование</t>
  </si>
  <si>
    <t>1006</t>
  </si>
  <si>
    <t>1200</t>
  </si>
  <si>
    <t>Общеэкономические вопросы</t>
  </si>
  <si>
    <t>0800</t>
  </si>
  <si>
    <t>Прикладные научные исследования в области охраны окружающей среды</t>
  </si>
  <si>
    <t>0314</t>
  </si>
  <si>
    <t>Пенсионное обеспечение</t>
  </si>
  <si>
    <t>Другие вопросы в области национальной безопасности и правоохранительной деятельности</t>
  </si>
  <si>
    <t>0902</t>
  </si>
  <si>
    <t>Массовый спорт</t>
  </si>
  <si>
    <t>Другие вопросы в области социальной политики</t>
  </si>
  <si>
    <t>0107</t>
  </si>
  <si>
    <t>Лесное хозяйство</t>
  </si>
  <si>
    <t>1201</t>
  </si>
  <si>
    <t>Санаторно-оздоровительная помощь</t>
  </si>
  <si>
    <t>Дотации на выравнивание бюджетной обеспеченности субъектов Российской Федерации и муниципальных образований</t>
  </si>
  <si>
    <t>0111</t>
  </si>
  <si>
    <t>Телевидение и радиовещание</t>
  </si>
  <si>
    <t>Дорожное хозяйство (дорожные фонды)</t>
  </si>
  <si>
    <t>0801</t>
  </si>
  <si>
    <t>0505</t>
  </si>
  <si>
    <t>Социальное обслуживание населения</t>
  </si>
  <si>
    <t>Мобилизационная и вневойсковая подготовка</t>
  </si>
  <si>
    <t>ЖИЛИЩНО-КОММУНАЛЬНОЕ ХОЗЯЙСТВО</t>
  </si>
  <si>
    <t>НАЦИОНАЛЬНАЯ ОБОРОНА</t>
  </si>
  <si>
    <t>0200</t>
  </si>
  <si>
    <t>НАЦИОНАЛЬНАЯ ЭКОНОМИКА</t>
  </si>
  <si>
    <t>1100</t>
  </si>
  <si>
    <t>Функционирование высшего должностного лица субъекта Российской Федерации и муниципального образования</t>
  </si>
  <si>
    <t>0709</t>
  </si>
  <si>
    <t>1202</t>
  </si>
  <si>
    <t>ОБРАЗОВАНИЕ</t>
  </si>
  <si>
    <t>0700</t>
  </si>
  <si>
    <t>ОХРАНА ОКРУЖАЮЩЕЙ СРЕДЫ</t>
  </si>
  <si>
    <t>0404</t>
  </si>
  <si>
    <t>Резервные фонды</t>
  </si>
  <si>
    <t>Периодическая печать и издательства</t>
  </si>
  <si>
    <t>Другие вопросы в области физической культуры и спорта</t>
  </si>
  <si>
    <t xml:space="preserve"> Наименование </t>
  </si>
  <si>
    <t>Рз Пр</t>
  </si>
  <si>
    <t>ВСЕГО:</t>
  </si>
  <si>
    <t>(в рублях)</t>
  </si>
  <si>
    <t>Дополнительное образование детей</t>
  </si>
  <si>
    <t xml:space="preserve">МЕЖБЮДЖЕТНЫЕ ТРАНСФЕРТЫ ОБЩЕГО ХАРАКТЕРА БЮДЖЕТАМ БЮДЖЕТНОЙ СИСТЕМЫ РОССИЙСКОЙ ФЕДЕРАЦИИ </t>
  </si>
  <si>
    <t>Бюджетные асигнования, утвержденные сводной бюджетной росписью с учетом изменений</t>
  </si>
  <si>
    <t>Прикладные научные исследования в области национальной экономики</t>
  </si>
  <si>
    <t>0411</t>
  </si>
  <si>
    <t>Расходы произведены в соответствии с фактической потребностью</t>
  </si>
  <si>
    <t>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 исходя из их отраслевой и ведомственной принадлежности</t>
  </si>
  <si>
    <t>Сокращение бюджетных ассигнований связано с частичным направлением зарезервированных средств на поддержку реализации мероприятий государственных программ Брянской области</t>
  </si>
  <si>
    <t>Увеличение бюджетных ассигнований в связи с дополнительным выделением средств на финансовое обеспечение деятельности учреждений</t>
  </si>
  <si>
    <t>Молодежная политика</t>
  </si>
  <si>
    <t>0601</t>
  </si>
  <si>
    <t>Экологический контроль</t>
  </si>
  <si>
    <t>Увеличение бюджетных ассигнований на дотации на поддержку мер по обеспечению сбалансированности бюджетов муниципальных районов (муниципальных округов, городских округов) в связи с необходимостью обеспечения социально значимых расходов муниципальных образований</t>
  </si>
  <si>
    <t>Процент исполнения</t>
  </si>
  <si>
    <t>к первона- чально утвержден- ным ассигно- ваниям</t>
  </si>
  <si>
    <t>к сводной бюджетной росписи с учетом изменений</t>
  </si>
  <si>
    <t>Причина отклонения между первоначально утвержденными показателями и их фактическими значениями (указываются причины, если отклонение 5 % и более как в большую, так и в меньшую сторону)</t>
  </si>
  <si>
    <t>Причина отклонения между уточненными плановыми показателями и их фактическими значениями (указываются причины, если отклонение 5 % и более как в большую, так и в меньшую сторону)</t>
  </si>
  <si>
    <t>Защита населения и территории от чрезвычайных ситуаций природного и техногенного характера, пожарная безопасность</t>
  </si>
  <si>
    <t xml:space="preserve">Низкий процент исполнения связан с тем, что не использованы в полном объеме в отчетном периоде средства на поддержку реализации мероприятий государственных программ </t>
  </si>
  <si>
    <t>Увеличение бюджетных ассигнований на повышение уровня общественной безопасности, правопорядка и безопасности среды обитания на создание опытных участков АПК «Безопасный город»</t>
  </si>
  <si>
    <t>Дополнительно выделены бюджетные ассигнования на организации среднего профессионального образования</t>
  </si>
  <si>
    <t>Увеличение бюджетных ассигнований на достижение показателей деятельности органов исполнительной власти субъектов Российской Федерации</t>
  </si>
  <si>
    <t>Рост расходов связан с выделением бюджетных ассигнований на организацию и проведение выборов и референдумов</t>
  </si>
  <si>
    <t>Сведения о фактически произведенных расходах по разделам и подразделам классификации расходов областного бюджета в сравнении с первоначально утвержденными Законом о бюджете значениями и с уточненными значениями с учетом внесенных изменений за 2022 год</t>
  </si>
  <si>
    <t>Бюджетные асигнования, утвержденные законом о бюджете от 13.12.2021 
№ 105-З (первоначальным)</t>
  </si>
  <si>
    <t>Кассовое исполнение
за 2022 год</t>
  </si>
  <si>
    <t>Международные отношения и международное сотрудничество</t>
  </si>
  <si>
    <t>0108</t>
  </si>
  <si>
    <t>Другие вопросы в области национальной обороны</t>
  </si>
  <si>
    <t>0209</t>
  </si>
  <si>
    <t>Гражданская оборона</t>
  </si>
  <si>
    <t>0309</t>
  </si>
  <si>
    <t>Уменьшение федеральных средств по обеспечению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</si>
  <si>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Низкий процент исполнения связан с тем, что расходы на обеспечение деятельности мировых судей произведены в объеме фактической потребности</t>
  </si>
  <si>
    <t>Дополнительно выделены бюджетные ассигнования из резервного фонда Правительства Брянской области</t>
  </si>
  <si>
    <t>Дополнительно выделены бюджетные ассигнования на оповещение населения об опасностях, возникающих при ведении военных действий и возникновении чрезвычайных ситуаций</t>
  </si>
  <si>
    <t>Расходы произведены в соответствии с фактической потребностью в соответствии с заключенными договорами</t>
  </si>
  <si>
    <t>Увеличение федеральных средств на реализацию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</si>
  <si>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Увеличение федеральных средств на государственную поддержку стимулирования увеличения производства масличных культур, на 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 на финансовое обеспечение (возмещение) производителям зерновых культур части затрат на производство и реализацию зерновых культур</t>
  </si>
  <si>
    <t>Уменьшение федеральных средств на улучшение экологического состояния гидрографической сети</t>
  </si>
  <si>
    <t>Неисполнение бюджетных ассигнований по улучшению экологического состояния гидрографической сети связано с неблагоприятными погодными условиями (выпадением обильных осадков в виде дождя, таяния снега), что привело к высокому уровню воды в русле реки Десна. Подрядной организацией, осуществляющей 1 этап расчистки реки Десна, не исполнены обязательства по государственному контракту. Работы будут завершены в 2023 году.
Неисполнение бюджетных ассигнований по обеспечению безопасности гидротехнических сооружений, противопаводковые мероприятия и водохозяйственную деятельность связано с неблагоприятными погодными условиями. Окончание работ по капитальному ремонту будет произведено в 2023 году</t>
  </si>
  <si>
    <t>Дополнительно выделены денежные средства на компенсацию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 на приобретение автомобильного транспорта общего пользования, а также на строительство и реконструкцию аэропортовой инфраструктуры</t>
  </si>
  <si>
    <t>Рост связан с увеличением расходов по дорожному фонду, в том числе на развитие инфраструктуры дорожного хозяйства, обеспечивающей транспортную связанность между центрами экономического роста, приведение в нормативное состояние автомобильных дорог и искусственных дорожных сооружений, а также на финансовое обеспечение дорожной деятельности на территории Брянской области в рамках реализации регионального проекта "Региональная и местная дорожная сеть (Брянская область)"</t>
  </si>
  <si>
    <t>Освоение бюджетных средств по региональному проекту "Региональная и местная дорожная сеть (Брянская область)" осуществлено по факту выполненных работ в соответствии с заключенными контрактами</t>
  </si>
  <si>
    <t>Дополнительно выделены бюджетные ассигнования на развитие информационного общества и инфраструктуры электронного правительства</t>
  </si>
  <si>
    <t>Увеличение бюджетных ассигнований на взносы Брянской области в уставные капиталы хозяйственных обществ (АО "Брянскавтодор"), федеральных средств на реализацию дополнительных мероприятий по финансовому обеспечению деятельности (докапитализации) региональных фондов развития промышленности за счет средств резервного фонда Правительства Российской Федерации, а также дополнительно выделены бюджетные ассигнования на развитие информационной системы обеспечения градостроительной деятельности Брянской области</t>
  </si>
  <si>
    <t>Увеличение бюджетных ассигнований на обеспечение устойчивого сокращения непригодного для проживания жилищного фонда</t>
  </si>
  <si>
    <t>Низкий процент исполнения по реализации мероприятий региональной адресной программы «Переселение граждан из аварийного жилищного фонда на территории  Брянской области» (2019 - 2024 годы) связан с тем, что по состоянию на 1 января 2023 года остались остатки неосвоенных средств по незавершенным этапам реализации программы. В соответствии с Порядком перечисления средств государственной корпорации  - Фонда содействия реформированию жилищно-коммунального хозяйства остатки средств по незавершенным этапам переносятся на следующий год.</t>
  </si>
  <si>
    <t>Увеличение бюджетных ассигнований на подготовку объектов жилищно-коммунального хозяйства к зиме для предоставления субсидий муниципальным образованиям на проведение капитального ремонта объектов коммунального назначения, находящихся в муниципальной собственности. Дополнительно выделены средства на взносы Брянской области в уставные фонды государственных унитарных предприятий (ГУП "Брянсккоммунэнерго")</t>
  </si>
  <si>
    <t>Дополнительно выделены бюджетные ассигнования на приобретение специализированной техники для предприятий жилищно-коммунального комплекса</t>
  </si>
  <si>
    <t>Низкий процент исполнения по строительству и реконструкции (модернизации) объектов питьевого водоснабжения сложился по причине ненадлежащего выполнения работ подрядными организациями, нарушение сроков выполнения работ по контракту</t>
  </si>
  <si>
    <t>Увеличение бюджетных ассигнований в связи с поступлением средств федерального бюджета на государственную поддержку закупки контейнеров для раздельного накопления твердых коммунальных отходов</t>
  </si>
  <si>
    <t xml:space="preserve">Увеличение бюджетных инвестиций по объекту "Реконструкция здания детского дома под детский сад по ул. Крупской, д.1 в городе Жуковка" </t>
  </si>
  <si>
    <t>Низкий процент исполнения по объекту "Реконструкция здания детского дома под детский сад по ул. Крупской, д.1 в городе Жуковка" - завершение объекта переносится на 2023 год</t>
  </si>
  <si>
    <t>Увеличение федеральных средств на реализацию мероприятий по модернизации школьных систем образования, а также на создание новых мест в общеобразовательных организациях</t>
  </si>
  <si>
    <t>Увеличение бюджетных ассигнований на содержание подведомственных департаменту здравоохранения Брянской области учреждений, на бюджетные инвестиции по объекту "Лечебный корпус городской больницы № 4 по ул. Бежицкой в Советском районе города Брянска". Дополнительно выделены федеральные средства на оплату труда и начислений на выплаты по оплате труда отдельных категорий медицинских работников за счет средств резервного фонда Правительства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</si>
  <si>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Низкий процент исполнения по бюджетным инвестициям по объекту "Лечебный корпус городской больницы № 4 по ул. Бежицкой в Советском районе города Брянска" объясняется тем, что осуществить закупку оборудования не представилось возможным в связи с длительными сроками поставки</t>
  </si>
  <si>
    <t>Дополнительно выделены бюджетные ассигнования на меры социальной поддержки в части лекарственного обеспечения при амбулаторном лечении граждан, а также на содержание подведомственных департаменту здравоохранения Брянской области учреждений</t>
  </si>
  <si>
    <t>Срок ввода в эксплуатацию объекта "Поликлиника ГАУЗ "Брянская городская поликлиника № 4" на 800 посещений в смену в Советском районе города Брянска" 2024 год</t>
  </si>
  <si>
    <t>Бюджетные ассигнования на обеспечение закупки авиационных работ в целях оказания медицинской помощи не освоены по причине отсутствия разрешения на полеты в небе Брянской области в течении всего года</t>
  </si>
  <si>
    <t>Увеличение бюджетных ассигнований на содержание подведомственных департаменту здравоохранения Брянской области учреждений. Дополнительно выделены федеральные средства на 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</si>
  <si>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Уменьшены социальные выплаты гражданам в связи с фактической потребностью</t>
  </si>
  <si>
    <t>Увеличение бюджетных ассигнований в связи с поступлением средств федерального бюджета на осуществление ежемесячных выплат на детей в возрасте от трех до семи лет включительно, на ежемесячные денежные выплаты на ребенка в возрасте от восьми до семнадцати лет, а также дополнительно выделены бюджетные ассигнования за счет средств областного бюджета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</si>
  <si>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Увеличение бюджетных ассигнований в связи с дополнительным выделением средств на развитие спортивной инфраструктуры объектов спорта Брянской области и на подготовку основания для размещения спортивных плоскостных сооружений с учетом монтажа оборудования</t>
  </si>
  <si>
    <t>Низкий процент исполнения по мероприятиям на проведение ремонта спортивных сооружений связан с тем, что не завершены в полном объеме работы по заключенному контракту на ремонт стадиона по адресу: город Брянск, ул.50-й Армии, д.8 (2 этап), а также расторжением контракта в связи с ненадлежащим исполнением подрядчиком обязательств по заключенному контракту на ремонт стадиона по адресу: город Брянск, ул.50-й Армии, д.8 (1 этап)</t>
  </si>
  <si>
    <t>В связи с переносом сроков строительства на 2023-2025 годы уменьшены бюджетные инвестиции по государственной и муниципальной собственности</t>
  </si>
  <si>
    <t>Низкий процент исполнения связан с переносом сроков строительства на 2023-2025 годы по бюджетным инвестициям по государственной и муниципальной собственности</t>
  </si>
  <si>
    <t>Увеличение бюджетных ассигнований на предоставление субсидий социально-ориентированным некоммерческим организациям, добровольным обществам и организациям, развивающим профессиональный спорт</t>
  </si>
  <si>
    <t>Увеличение бюджетных ассигнований в связи с поступлением средств федерального бюджета на реализацию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 на достижение показателей деятельности органов исполнительной власти субъектов Российской Федерации, а также в связи с дополнительным выделением средств на поощрение муниципальных управленческих команд приграничных муниципальных образований Брянской области</t>
  </si>
  <si>
    <t>Причиной низкого освоения по подготовке объектов жилищно-коммунального хозяйства к зиме является экономия, сложившаяся в результате проведения конкурсных процедур.
Низкий процент исполнения по строительству и реконструкции очистных сооружений связан с нестабильной ценовой политикой и временем, затраченным на уточнение стоимости объектов. Подрядные организации приступили к работам позже запланированного срока. Остаток средств планируется освоить в полном объеме в ходе исполнения бюджета 2023 года</t>
  </si>
  <si>
    <t>Низкий процент исполнения по проведению исследований атмосферного воздуха, промышленных выбросов и сбросов, воды, почвы при осуществлении государственного экологического контроля объектов областного значения связан с потребностью в исследованиях атмосферного воздуха</t>
  </si>
  <si>
    <t>Увеличение бюджетных ассигнований в связи с дополнительным выделением средств на финансовое обеспечение деятельности учреждений, подведомственных департаменту здравоохранения Брянской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</si>
</sst>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font>
    <font>
      <sz val="8"/>
      <name val="Arial"/>
      <family val="2"/>
      <charset val="204"/>
    </font>
    <font>
      <b/>
      <sz val="15"/>
      <name val="Times New Roman"/>
      <family val="1"/>
      <charset val="204"/>
    </font>
    <font>
      <sz val="12"/>
      <name val="Times New Roman"/>
      <family val="1"/>
      <charset val="204"/>
    </font>
    <font>
      <b/>
      <sz val="12"/>
      <name val="Times New Roman"/>
      <family val="1"/>
      <charset val="204"/>
    </font>
    <font>
      <b/>
      <sz val="11"/>
      <color theme="1"/>
      <name val="Calibri"/>
      <family val="2"/>
    </font>
    <font>
      <sz val="8"/>
      <color rgb="FF000000"/>
      <name val="Arial"/>
    </font>
    <font>
      <sz val="12"/>
      <color theme="1"/>
      <name val="Times New Roman"/>
      <family val="1"/>
      <charset val="204"/>
    </font>
    <font>
      <sz val="12"/>
      <color rgb="FF000000"/>
      <name val="Times New Roman"/>
      <family val="1"/>
      <charset val="204"/>
    </font>
    <font>
      <sz val="10"/>
      <color rgb="FF000000"/>
      <name val="Arial Cyr"/>
    </font>
    <font>
      <sz val="12"/>
      <color rgb="FF000000"/>
      <name val="Times New Roman"/>
    </font>
    <font>
      <sz val="11"/>
      <color theme="1"/>
      <name val="Calibri"/>
      <family val="2"/>
    </font>
    <font>
      <sz val="11"/>
      <name val="Calibri"/>
      <family val="2"/>
      <scheme val="minor"/>
    </font>
    <font>
      <b/>
      <sz val="12"/>
      <color rgb="FF000000"/>
      <name val="Arial Cyr"/>
    </font>
    <font>
      <b/>
      <sz val="10"/>
      <color rgb="FF000000"/>
      <name val="Arial Cyr"/>
    </font>
    <font>
      <sz val="8"/>
      <color rgb="FF000000"/>
      <name val="Arial"/>
      <family val="2"/>
      <charset val="204"/>
    </font>
  </fonts>
  <fills count="7">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rgb="FFCCFFFF"/>
      </patternFill>
    </fill>
    <fill>
      <patternFill patternType="solid">
        <fgColor rgb="FFFFFF99"/>
      </patternFill>
    </fill>
    <fill>
      <patternFill patternType="solid">
        <fgColor rgb="FFC0C0C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s>
  <cellStyleXfs count="34">
    <xf numFmtId="0" fontId="0" fillId="0" borderId="0"/>
    <xf numFmtId="4" fontId="6" fillId="0" borderId="8">
      <alignment horizontal="right"/>
    </xf>
    <xf numFmtId="4" fontId="6" fillId="0" borderId="8">
      <alignment horizontal="right"/>
    </xf>
    <xf numFmtId="0" fontId="9" fillId="0" borderId="9">
      <alignment horizontal="left" vertical="top" wrapText="1"/>
    </xf>
    <xf numFmtId="0" fontId="12" fillId="0" borderId="0"/>
    <xf numFmtId="0" fontId="9" fillId="0" borderId="0">
      <alignment horizontal="left" vertical="top" wrapText="1"/>
    </xf>
    <xf numFmtId="0" fontId="9" fillId="0" borderId="0"/>
    <xf numFmtId="0" fontId="13" fillId="0" borderId="0">
      <alignment horizontal="center" wrapText="1"/>
    </xf>
    <xf numFmtId="0" fontId="13" fillId="0" borderId="0">
      <alignment horizontal="center"/>
    </xf>
    <xf numFmtId="0" fontId="9" fillId="0" borderId="0">
      <alignment wrapText="1"/>
    </xf>
    <xf numFmtId="0" fontId="9" fillId="0" borderId="0">
      <alignment horizontal="right"/>
    </xf>
    <xf numFmtId="0" fontId="9" fillId="0" borderId="10">
      <alignment horizontal="center" vertical="center" wrapText="1"/>
    </xf>
    <xf numFmtId="0" fontId="9" fillId="0" borderId="9">
      <alignment horizontal="center" vertical="center" shrinkToFit="1"/>
    </xf>
    <xf numFmtId="4" fontId="9" fillId="4" borderId="9">
      <alignment horizontal="right" vertical="top" shrinkToFit="1"/>
    </xf>
    <xf numFmtId="0" fontId="14" fillId="0" borderId="11">
      <alignment horizontal="left"/>
    </xf>
    <xf numFmtId="4" fontId="14" fillId="5" borderId="9">
      <alignment horizontal="right" vertical="top" shrinkToFit="1"/>
    </xf>
    <xf numFmtId="0" fontId="9" fillId="0" borderId="12"/>
    <xf numFmtId="0" fontId="9" fillId="0" borderId="0">
      <alignment horizontal="left" wrapText="1"/>
    </xf>
    <xf numFmtId="0" fontId="12" fillId="0" borderId="0"/>
    <xf numFmtId="0" fontId="12" fillId="0" borderId="0"/>
    <xf numFmtId="0" fontId="12" fillId="0" borderId="0"/>
    <xf numFmtId="0" fontId="9" fillId="0" borderId="0"/>
    <xf numFmtId="0" fontId="9" fillId="0" borderId="0"/>
    <xf numFmtId="0" fontId="9" fillId="6" borderId="0"/>
    <xf numFmtId="0" fontId="14" fillId="0" borderId="9">
      <alignment horizontal="left" vertical="top" wrapText="1"/>
    </xf>
    <xf numFmtId="0" fontId="9" fillId="6" borderId="0">
      <alignment horizontal="center"/>
    </xf>
    <xf numFmtId="4" fontId="9" fillId="0" borderId="9">
      <alignment horizontal="right" vertical="top" shrinkToFit="1"/>
    </xf>
    <xf numFmtId="4" fontId="9" fillId="0" borderId="0">
      <alignment horizontal="right" shrinkToFit="1"/>
    </xf>
    <xf numFmtId="0" fontId="11" fillId="0" borderId="0"/>
    <xf numFmtId="4" fontId="15" fillId="0" borderId="8">
      <alignment horizontal="right"/>
    </xf>
    <xf numFmtId="4" fontId="15" fillId="0" borderId="8">
      <alignment horizontal="right"/>
    </xf>
    <xf numFmtId="0" fontId="12" fillId="0" borderId="0"/>
    <xf numFmtId="0" fontId="12" fillId="0" borderId="0"/>
    <xf numFmtId="0" fontId="12" fillId="0" borderId="0"/>
  </cellStyleXfs>
  <cellXfs count="53">
    <xf numFmtId="0" fontId="0" fillId="0" borderId="0" xfId="0" applyBorder="1"/>
    <xf numFmtId="0" fontId="5" fillId="0" borderId="0" xfId="0" applyFont="1" applyBorder="1"/>
    <xf numFmtId="0" fontId="0" fillId="0" borderId="0" xfId="0" applyBorder="1"/>
    <xf numFmtId="0" fontId="0" fillId="0" borderId="0" xfId="0"/>
    <xf numFmtId="0" fontId="1" fillId="2" borderId="0" xfId="0" applyFont="1" applyFill="1" applyBorder="1" applyAlignment="1">
      <alignment horizontal="left"/>
    </xf>
    <xf numFmtId="4" fontId="4" fillId="2" borderId="1" xfId="0" applyNumberFormat="1" applyFont="1" applyFill="1" applyBorder="1" applyAlignment="1">
      <alignment horizontal="right"/>
    </xf>
    <xf numFmtId="164" fontId="4" fillId="2" borderId="1" xfId="0" applyNumberFormat="1" applyFont="1" applyFill="1" applyBorder="1" applyAlignment="1">
      <alignment horizontal="right"/>
    </xf>
    <xf numFmtId="164" fontId="3" fillId="2" borderId="1" xfId="0" applyNumberFormat="1" applyFont="1" applyFill="1" applyBorder="1" applyAlignment="1">
      <alignment horizontal="right"/>
    </xf>
    <xf numFmtId="0" fontId="0" fillId="0" borderId="0" xfId="0" applyFont="1" applyBorder="1"/>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9" fontId="4" fillId="2" borderId="1" xfId="0" applyNumberFormat="1" applyFont="1" applyFill="1" applyBorder="1" applyAlignment="1">
      <alignment horizontal="center"/>
    </xf>
    <xf numFmtId="49" fontId="3" fillId="2" borderId="1" xfId="0" applyNumberFormat="1" applyFont="1" applyFill="1" applyBorder="1" applyAlignment="1">
      <alignment horizontal="center"/>
    </xf>
    <xf numFmtId="4" fontId="3" fillId="2" borderId="1" xfId="0" applyNumberFormat="1" applyFont="1" applyFill="1" applyBorder="1" applyAlignment="1">
      <alignment horizontal="right"/>
    </xf>
    <xf numFmtId="0" fontId="0" fillId="0" borderId="0" xfId="0" applyBorder="1"/>
    <xf numFmtId="0" fontId="0" fillId="0" borderId="0" xfId="0" applyBorder="1"/>
    <xf numFmtId="4" fontId="4" fillId="2" borderId="1" xfId="0" applyNumberFormat="1" applyFont="1" applyFill="1" applyBorder="1" applyAlignment="1">
      <alignment horizontal="right" vertical="center"/>
    </xf>
    <xf numFmtId="164" fontId="4" fillId="2" borderId="1" xfId="0" applyNumberFormat="1" applyFont="1" applyFill="1" applyBorder="1" applyAlignment="1">
      <alignment horizontal="right" vertical="center"/>
    </xf>
    <xf numFmtId="0" fontId="7" fillId="3" borderId="1" xfId="0" applyFont="1" applyFill="1" applyBorder="1" applyAlignment="1">
      <alignment wrapText="1"/>
    </xf>
    <xf numFmtId="0" fontId="8"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0" fontId="0" fillId="0" borderId="0" xfId="0" applyBorder="1"/>
    <xf numFmtId="0" fontId="7" fillId="0" borderId="1" xfId="0" applyFont="1" applyFill="1" applyBorder="1" applyAlignment="1">
      <alignment vertical="center" wrapText="1"/>
    </xf>
    <xf numFmtId="0" fontId="3" fillId="0" borderId="1" xfId="0" applyFont="1" applyFill="1" applyBorder="1" applyAlignment="1">
      <alignment horizontal="left" vertical="center" wrapText="1"/>
    </xf>
    <xf numFmtId="4" fontId="10" fillId="0" borderId="9" xfId="0" applyNumberFormat="1" applyFont="1" applyFill="1" applyBorder="1" applyAlignment="1">
      <alignment horizontal="right" vertical="center" wrapText="1"/>
    </xf>
    <xf numFmtId="0" fontId="7" fillId="0" borderId="1" xfId="0" applyFont="1" applyFill="1" applyBorder="1" applyAlignment="1">
      <alignment wrapText="1"/>
    </xf>
    <xf numFmtId="0" fontId="0" fillId="0" borderId="0" xfId="0" applyBorder="1"/>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5" xfId="0" applyFont="1" applyBorder="1" applyAlignment="1">
      <alignment horizontal="righ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0" fontId="0" fillId="0" borderId="0" xfId="0" applyBorder="1"/>
    <xf numFmtId="0" fontId="3" fillId="0" borderId="0" xfId="0" applyFont="1" applyBorder="1" applyAlignment="1">
      <alignment horizontal="right" vertical="center"/>
    </xf>
    <xf numFmtId="0" fontId="3" fillId="2" borderId="0" xfId="0" applyFont="1" applyFill="1" applyBorder="1" applyAlignment="1">
      <alignment horizontal="left" vertical="center" wrapText="1"/>
    </xf>
    <xf numFmtId="0" fontId="8" fillId="0" borderId="9" xfId="0" quotePrefix="1"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7" fillId="0" borderId="1" xfId="0" applyFont="1" applyFill="1" applyBorder="1" applyAlignment="1">
      <alignment vertical="top" wrapText="1"/>
    </xf>
    <xf numFmtId="0" fontId="8" fillId="0" borderId="9" xfId="3" quotePrefix="1" applyNumberFormat="1" applyFont="1" applyFill="1" applyProtection="1">
      <alignment horizontal="left" vertical="top" wrapText="1"/>
    </xf>
    <xf numFmtId="0" fontId="8" fillId="0" borderId="9" xfId="3" quotePrefix="1" applyNumberFormat="1" applyFont="1" applyFill="1" applyProtection="1">
      <alignment horizontal="left" vertical="top" wrapText="1"/>
    </xf>
    <xf numFmtId="0" fontId="3" fillId="0" borderId="9" xfId="4" applyNumberFormat="1" applyFont="1" applyFill="1" applyBorder="1" applyAlignment="1">
      <alignment horizontal="left" vertical="center" wrapText="1"/>
    </xf>
    <xf numFmtId="0" fontId="8" fillId="0" borderId="9" xfId="3" quotePrefix="1" applyNumberFormat="1" applyFont="1" applyFill="1" applyProtection="1">
      <alignment horizontal="left" vertical="top" wrapText="1"/>
    </xf>
    <xf numFmtId="0" fontId="8" fillId="0" borderId="9" xfId="3" quotePrefix="1" applyNumberFormat="1" applyFont="1" applyFill="1" applyProtection="1">
      <alignment horizontal="left" vertical="top" wrapText="1"/>
    </xf>
    <xf numFmtId="0" fontId="8" fillId="0" borderId="9" xfId="3" quotePrefix="1" applyNumberFormat="1" applyFont="1" applyFill="1" applyProtection="1">
      <alignment horizontal="left" vertical="top" wrapText="1"/>
    </xf>
    <xf numFmtId="0" fontId="8" fillId="0" borderId="9" xfId="3" quotePrefix="1" applyNumberFormat="1" applyFont="1" applyFill="1" applyProtection="1">
      <alignment horizontal="left" vertical="top" wrapText="1"/>
    </xf>
  </cellXfs>
  <cellStyles count="34">
    <cellStyle name="br" xfId="20"/>
    <cellStyle name="br 2" xfId="33"/>
    <cellStyle name="col" xfId="19"/>
    <cellStyle name="col 2" xfId="32"/>
    <cellStyle name="style0" xfId="21"/>
    <cellStyle name="td" xfId="22"/>
    <cellStyle name="tr" xfId="18"/>
    <cellStyle name="tr 2" xfId="31"/>
    <cellStyle name="xl105" xfId="1"/>
    <cellStyle name="xl105 2" xfId="29"/>
    <cellStyle name="xl21" xfId="23"/>
    <cellStyle name="xl22" xfId="11"/>
    <cellStyle name="xl23" xfId="12"/>
    <cellStyle name="xl24" xfId="14"/>
    <cellStyle name="xl25" xfId="16"/>
    <cellStyle name="xl26" xfId="5"/>
    <cellStyle name="xl27" xfId="7"/>
    <cellStyle name="xl28" xfId="8"/>
    <cellStyle name="xl29" xfId="9"/>
    <cellStyle name="xl30" xfId="10"/>
    <cellStyle name="xl31" xfId="15"/>
    <cellStyle name="xl32" xfId="6"/>
    <cellStyle name="xl33" xfId="17"/>
    <cellStyle name="xl34" xfId="3"/>
    <cellStyle name="xl35" xfId="24"/>
    <cellStyle name="xl36" xfId="13"/>
    <cellStyle name="xl37" xfId="25"/>
    <cellStyle name="xl38" xfId="26"/>
    <cellStyle name="xl39" xfId="27"/>
    <cellStyle name="xl96" xfId="2"/>
    <cellStyle name="xl96 2" xfId="30"/>
    <cellStyle name="Обычный" xfId="0" builtinId="0"/>
    <cellStyle name="Обычный 2" xfId="4"/>
    <cellStyle name="Обычный 3"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86"/>
  <sheetViews>
    <sheetView tabSelected="1" view="pageBreakPreview" topLeftCell="A61" zoomScaleNormal="100" zoomScaleSheetLayoutView="100" workbookViewId="0">
      <selection activeCell="G64" sqref="G64"/>
    </sheetView>
  </sheetViews>
  <sheetFormatPr defaultRowHeight="14.4" x14ac:dyDescent="0.3"/>
  <cols>
    <col min="1" max="1" width="41.6640625" customWidth="1"/>
    <col min="2" max="2" width="6.88671875" customWidth="1"/>
    <col min="3" max="3" width="19.88671875" style="14" customWidth="1"/>
    <col min="4" max="5" width="19.88671875" customWidth="1"/>
    <col min="6" max="6" width="13.5546875" customWidth="1"/>
    <col min="7" max="7" width="13.44140625" customWidth="1"/>
    <col min="8" max="8" width="44.44140625" customWidth="1"/>
    <col min="9" max="9" width="45.33203125" customWidth="1"/>
  </cols>
  <sheetData>
    <row r="1" spans="1:9" x14ac:dyDescent="0.3">
      <c r="A1" s="40"/>
      <c r="B1" s="40"/>
      <c r="C1" s="40"/>
      <c r="D1" s="40"/>
      <c r="E1" s="40"/>
    </row>
    <row r="2" spans="1:9" s="3" customFormat="1" ht="40.5" customHeight="1" x14ac:dyDescent="0.3">
      <c r="A2" s="31" t="s">
        <v>172</v>
      </c>
      <c r="B2" s="31"/>
      <c r="C2" s="31"/>
      <c r="D2" s="31"/>
      <c r="E2" s="31"/>
      <c r="F2" s="31"/>
      <c r="G2" s="31"/>
      <c r="H2" s="31"/>
      <c r="I2" s="31"/>
    </row>
    <row r="3" spans="1:9" s="3" customFormat="1" ht="15.6" x14ac:dyDescent="0.3">
      <c r="A3" s="4"/>
      <c r="B3" s="4"/>
      <c r="C3" s="4"/>
      <c r="D3" s="41"/>
      <c r="E3" s="41"/>
      <c r="F3" s="32" t="s">
        <v>147</v>
      </c>
      <c r="G3" s="32"/>
      <c r="H3" s="32"/>
      <c r="I3" s="32"/>
    </row>
    <row r="4" spans="1:9" s="3" customFormat="1" ht="23.4" customHeight="1" x14ac:dyDescent="0.3">
      <c r="A4" s="35" t="s">
        <v>144</v>
      </c>
      <c r="B4" s="35" t="s">
        <v>145</v>
      </c>
      <c r="C4" s="28" t="s">
        <v>173</v>
      </c>
      <c r="D4" s="28" t="s">
        <v>150</v>
      </c>
      <c r="E4" s="28" t="s">
        <v>174</v>
      </c>
      <c r="F4" s="38" t="s">
        <v>161</v>
      </c>
      <c r="G4" s="39"/>
      <c r="H4" s="28" t="s">
        <v>164</v>
      </c>
      <c r="I4" s="28" t="s">
        <v>165</v>
      </c>
    </row>
    <row r="5" spans="1:9" s="3" customFormat="1" ht="56.25" customHeight="1" x14ac:dyDescent="0.3">
      <c r="A5" s="36"/>
      <c r="B5" s="36"/>
      <c r="C5" s="29"/>
      <c r="D5" s="29"/>
      <c r="E5" s="29"/>
      <c r="F5" s="28" t="s">
        <v>162</v>
      </c>
      <c r="G5" s="28" t="s">
        <v>163</v>
      </c>
      <c r="H5" s="29"/>
      <c r="I5" s="29"/>
    </row>
    <row r="6" spans="1:9" s="3" customFormat="1" ht="31.5" customHeight="1" x14ac:dyDescent="0.3">
      <c r="A6" s="37"/>
      <c r="B6" s="37"/>
      <c r="C6" s="30"/>
      <c r="D6" s="30"/>
      <c r="E6" s="30"/>
      <c r="F6" s="30"/>
      <c r="G6" s="30"/>
      <c r="H6" s="30"/>
      <c r="I6" s="30"/>
    </row>
    <row r="7" spans="1:9" ht="31.2" x14ac:dyDescent="0.3">
      <c r="A7" s="10" t="s">
        <v>100</v>
      </c>
      <c r="B7" s="11" t="s">
        <v>6</v>
      </c>
      <c r="C7" s="5">
        <f>C8+C9+C10+C11+C12+C13+C14+C15+C16</f>
        <v>3554303476.9399996</v>
      </c>
      <c r="D7" s="5">
        <f t="shared" ref="D7:E7" si="0">D8+D9+D10+D11+D12+D13+D14+D15+D16</f>
        <v>3234489872.2399998</v>
      </c>
      <c r="E7" s="5">
        <f t="shared" si="0"/>
        <v>2176680939.5</v>
      </c>
      <c r="F7" s="6">
        <f>E7/C7*100</f>
        <v>61.240717165039783</v>
      </c>
      <c r="G7" s="6">
        <f>E7/D7*100</f>
        <v>67.295957800992298</v>
      </c>
      <c r="H7" s="9"/>
      <c r="I7" s="19"/>
    </row>
    <row r="8" spans="1:9" ht="62.4" x14ac:dyDescent="0.3">
      <c r="A8" s="9" t="s">
        <v>134</v>
      </c>
      <c r="B8" s="12" t="s">
        <v>41</v>
      </c>
      <c r="C8" s="13">
        <v>7136821</v>
      </c>
      <c r="D8" s="13">
        <v>7136821</v>
      </c>
      <c r="E8" s="13">
        <v>6088686.5700000003</v>
      </c>
      <c r="F8" s="7">
        <f>E8/C8*100</f>
        <v>85.313707181390711</v>
      </c>
      <c r="G8" s="7">
        <f>E8/D8*100</f>
        <v>85.313707181390711</v>
      </c>
      <c r="H8" s="19" t="s">
        <v>153</v>
      </c>
      <c r="I8" s="19" t="s">
        <v>153</v>
      </c>
    </row>
    <row r="9" spans="1:9" ht="78" x14ac:dyDescent="0.3">
      <c r="A9" s="9" t="s">
        <v>89</v>
      </c>
      <c r="B9" s="12" t="s">
        <v>54</v>
      </c>
      <c r="C9" s="13">
        <v>169694177</v>
      </c>
      <c r="D9" s="13">
        <v>173262535</v>
      </c>
      <c r="E9" s="13">
        <v>168081935.19999999</v>
      </c>
      <c r="F9" s="7">
        <f t="shared" ref="F9:F75" si="1">E9/C9*100</f>
        <v>99.049913303742869</v>
      </c>
      <c r="G9" s="7">
        <f t="shared" ref="G9:G75" si="2">E9/D9*100</f>
        <v>97.009971140039013</v>
      </c>
      <c r="H9" s="18"/>
      <c r="I9" s="18"/>
    </row>
    <row r="10" spans="1:9" ht="85.8" customHeight="1" x14ac:dyDescent="0.3">
      <c r="A10" s="9" t="s">
        <v>18</v>
      </c>
      <c r="B10" s="12" t="s">
        <v>71</v>
      </c>
      <c r="C10" s="13">
        <v>323461777</v>
      </c>
      <c r="D10" s="13">
        <v>360099259</v>
      </c>
      <c r="E10" s="13">
        <v>340966864.18000001</v>
      </c>
      <c r="F10" s="7">
        <f t="shared" si="1"/>
        <v>105.41179466159922</v>
      </c>
      <c r="G10" s="7">
        <f t="shared" si="2"/>
        <v>94.686910805334364</v>
      </c>
      <c r="H10" s="18"/>
      <c r="I10" s="19" t="s">
        <v>153</v>
      </c>
    </row>
    <row r="11" spans="1:9" ht="187.2" x14ac:dyDescent="0.3">
      <c r="A11" s="9" t="s">
        <v>30</v>
      </c>
      <c r="B11" s="12" t="s">
        <v>87</v>
      </c>
      <c r="C11" s="13">
        <v>388349013.77999997</v>
      </c>
      <c r="D11" s="13">
        <v>353055575.12</v>
      </c>
      <c r="E11" s="13">
        <v>312033620.38</v>
      </c>
      <c r="F11" s="7">
        <f t="shared" si="1"/>
        <v>80.348760858902892</v>
      </c>
      <c r="G11" s="7">
        <f t="shared" si="2"/>
        <v>88.380878923649036</v>
      </c>
      <c r="H11" s="46" t="s">
        <v>181</v>
      </c>
      <c r="I11" s="47" t="s">
        <v>182</v>
      </c>
    </row>
    <row r="12" spans="1:9" ht="62.4" x14ac:dyDescent="0.3">
      <c r="A12" s="9" t="s">
        <v>80</v>
      </c>
      <c r="B12" s="12" t="s">
        <v>104</v>
      </c>
      <c r="C12" s="13">
        <v>149396805</v>
      </c>
      <c r="D12" s="13">
        <v>157708529</v>
      </c>
      <c r="E12" s="13">
        <v>151682353.47999999</v>
      </c>
      <c r="F12" s="7">
        <f t="shared" si="1"/>
        <v>101.52985097639804</v>
      </c>
      <c r="G12" s="7">
        <f t="shared" si="2"/>
        <v>96.178915903780947</v>
      </c>
      <c r="H12" s="18"/>
      <c r="I12" s="18"/>
    </row>
    <row r="13" spans="1:9" ht="46.8" x14ac:dyDescent="0.3">
      <c r="A13" s="9" t="s">
        <v>11</v>
      </c>
      <c r="B13" s="12" t="s">
        <v>117</v>
      </c>
      <c r="C13" s="13">
        <v>38454086</v>
      </c>
      <c r="D13" s="13">
        <v>44289186</v>
      </c>
      <c r="E13" s="13">
        <v>44236844.710000001</v>
      </c>
      <c r="F13" s="7">
        <f t="shared" si="1"/>
        <v>115.03808648578983</v>
      </c>
      <c r="G13" s="7">
        <f t="shared" si="2"/>
        <v>99.881819254930534</v>
      </c>
      <c r="H13" s="26" t="s">
        <v>171</v>
      </c>
      <c r="I13" s="18"/>
    </row>
    <row r="14" spans="1:9" s="27" customFormat="1" ht="31.2" x14ac:dyDescent="0.3">
      <c r="A14" s="9" t="s">
        <v>175</v>
      </c>
      <c r="B14" s="12" t="s">
        <v>176</v>
      </c>
      <c r="C14" s="13">
        <v>0</v>
      </c>
      <c r="D14" s="13">
        <v>594725624.73000002</v>
      </c>
      <c r="E14" s="13">
        <v>431537235.75</v>
      </c>
      <c r="F14" s="7"/>
      <c r="G14" s="7">
        <f t="shared" si="2"/>
        <v>72.560726796649121</v>
      </c>
      <c r="H14" s="26"/>
      <c r="I14" s="19" t="s">
        <v>153</v>
      </c>
    </row>
    <row r="15" spans="1:9" ht="124.8" x14ac:dyDescent="0.3">
      <c r="A15" s="9" t="s">
        <v>141</v>
      </c>
      <c r="B15" s="12" t="s">
        <v>122</v>
      </c>
      <c r="C15" s="13">
        <v>70000000</v>
      </c>
      <c r="D15" s="13">
        <v>178413639.09999999</v>
      </c>
      <c r="E15" s="13">
        <v>0</v>
      </c>
      <c r="F15" s="7">
        <f t="shared" si="1"/>
        <v>0</v>
      </c>
      <c r="G15" s="7">
        <f t="shared" si="2"/>
        <v>0</v>
      </c>
      <c r="H15" s="44" t="s">
        <v>154</v>
      </c>
      <c r="I15" s="44" t="s">
        <v>154</v>
      </c>
    </row>
    <row r="16" spans="1:9" ht="78" x14ac:dyDescent="0.3">
      <c r="A16" s="9" t="s">
        <v>97</v>
      </c>
      <c r="B16" s="12" t="s">
        <v>9</v>
      </c>
      <c r="C16" s="13">
        <v>2407810797.1599998</v>
      </c>
      <c r="D16" s="13">
        <v>1365798703.29</v>
      </c>
      <c r="E16" s="13">
        <v>722053399.23000002</v>
      </c>
      <c r="F16" s="7">
        <f t="shared" si="1"/>
        <v>29.987962512738054</v>
      </c>
      <c r="G16" s="7">
        <f t="shared" si="2"/>
        <v>52.866750970745834</v>
      </c>
      <c r="H16" s="19" t="s">
        <v>155</v>
      </c>
      <c r="I16" s="19" t="s">
        <v>167</v>
      </c>
    </row>
    <row r="17" spans="1:9" ht="18.75" customHeight="1" x14ac:dyDescent="0.3">
      <c r="A17" s="10" t="s">
        <v>130</v>
      </c>
      <c r="B17" s="11" t="s">
        <v>131</v>
      </c>
      <c r="C17" s="5">
        <f>C18+C19+C20</f>
        <v>190354876</v>
      </c>
      <c r="D17" s="5">
        <f t="shared" ref="D17:E17" si="3">D18+D19+D20</f>
        <v>5706537543.6199999</v>
      </c>
      <c r="E17" s="5">
        <f t="shared" si="3"/>
        <v>2794720878.5899997</v>
      </c>
      <c r="F17" s="6">
        <f t="shared" si="1"/>
        <v>1468.1635360840453</v>
      </c>
      <c r="G17" s="6">
        <f t="shared" si="2"/>
        <v>48.974020712691924</v>
      </c>
      <c r="H17" s="9"/>
      <c r="I17" s="19"/>
    </row>
    <row r="18" spans="1:9" ht="46.8" x14ac:dyDescent="0.3">
      <c r="A18" s="9" t="s">
        <v>128</v>
      </c>
      <c r="B18" s="12" t="s">
        <v>27</v>
      </c>
      <c r="C18" s="13">
        <v>31952500</v>
      </c>
      <c r="D18" s="13">
        <v>88806900</v>
      </c>
      <c r="E18" s="13">
        <v>88505053</v>
      </c>
      <c r="F18" s="7">
        <f t="shared" si="1"/>
        <v>276.98944683514594</v>
      </c>
      <c r="G18" s="7">
        <f t="shared" si="2"/>
        <v>99.660108617686234</v>
      </c>
      <c r="H18" s="19" t="s">
        <v>183</v>
      </c>
      <c r="I18" s="18"/>
    </row>
    <row r="19" spans="1:9" ht="78" x14ac:dyDescent="0.3">
      <c r="A19" s="9" t="s">
        <v>25</v>
      </c>
      <c r="B19" s="12" t="s">
        <v>48</v>
      </c>
      <c r="C19" s="25">
        <v>158402376</v>
      </c>
      <c r="D19" s="13">
        <v>209497943.62</v>
      </c>
      <c r="E19" s="13">
        <v>206317533.37</v>
      </c>
      <c r="F19" s="7">
        <f t="shared" si="1"/>
        <v>130.24901430140164</v>
      </c>
      <c r="G19" s="7">
        <f t="shared" si="2"/>
        <v>98.481889514023663</v>
      </c>
      <c r="H19" s="19" t="s">
        <v>184</v>
      </c>
      <c r="I19" s="18"/>
    </row>
    <row r="20" spans="1:9" s="27" customFormat="1" ht="31.2" x14ac:dyDescent="0.3">
      <c r="A20" s="9" t="s">
        <v>177</v>
      </c>
      <c r="B20" s="12" t="s">
        <v>178</v>
      </c>
      <c r="C20" s="13">
        <v>0</v>
      </c>
      <c r="D20" s="13">
        <v>5408232700</v>
      </c>
      <c r="E20" s="13">
        <v>2499898292.2199998</v>
      </c>
      <c r="F20" s="7"/>
      <c r="G20" s="7">
        <f t="shared" si="2"/>
        <v>46.223940996843567</v>
      </c>
      <c r="H20" s="18"/>
      <c r="I20" s="19" t="s">
        <v>153</v>
      </c>
    </row>
    <row r="21" spans="1:9" ht="46.8" x14ac:dyDescent="0.3">
      <c r="A21" s="10" t="s">
        <v>22</v>
      </c>
      <c r="B21" s="11" t="s">
        <v>103</v>
      </c>
      <c r="C21" s="5">
        <f>C23+C24+C25</f>
        <v>910484769</v>
      </c>
      <c r="D21" s="5">
        <f>D22+D23+D24+D25</f>
        <v>1116414486.1399999</v>
      </c>
      <c r="E21" s="5">
        <f>E22+E23+E24+E25</f>
        <v>1026544973.8099999</v>
      </c>
      <c r="F21" s="6">
        <f t="shared" si="1"/>
        <v>112.74707812382965</v>
      </c>
      <c r="G21" s="6">
        <f t="shared" si="2"/>
        <v>91.950166049822272</v>
      </c>
      <c r="H21" s="9"/>
      <c r="I21" s="19"/>
    </row>
    <row r="22" spans="1:9" s="27" customFormat="1" ht="46.8" x14ac:dyDescent="0.3">
      <c r="A22" s="9" t="s">
        <v>179</v>
      </c>
      <c r="B22" s="12" t="s">
        <v>180</v>
      </c>
      <c r="C22" s="13">
        <v>0</v>
      </c>
      <c r="D22" s="13">
        <v>106194864</v>
      </c>
      <c r="E22" s="13">
        <v>60719715.789999999</v>
      </c>
      <c r="F22" s="7"/>
      <c r="G22" s="7">
        <f t="shared" si="2"/>
        <v>57.17763882629955</v>
      </c>
      <c r="H22" s="42"/>
      <c r="I22" s="19" t="s">
        <v>185</v>
      </c>
    </row>
    <row r="23" spans="1:9" ht="62.4" x14ac:dyDescent="0.3">
      <c r="A23" s="9" t="s">
        <v>166</v>
      </c>
      <c r="B23" s="12" t="s">
        <v>51</v>
      </c>
      <c r="C23" s="13">
        <v>689446981</v>
      </c>
      <c r="D23" s="13">
        <v>736264446</v>
      </c>
      <c r="E23" s="13">
        <v>722853685.58000004</v>
      </c>
      <c r="F23" s="7">
        <f t="shared" si="1"/>
        <v>104.84543489211393</v>
      </c>
      <c r="G23" s="7">
        <f t="shared" si="2"/>
        <v>98.178540265952222</v>
      </c>
      <c r="H23" s="18"/>
      <c r="I23" s="18"/>
    </row>
    <row r="24" spans="1:9" ht="20.399999999999999" customHeight="1" x14ac:dyDescent="0.3">
      <c r="A24" s="9" t="s">
        <v>84</v>
      </c>
      <c r="B24" s="12" t="s">
        <v>69</v>
      </c>
      <c r="C24" s="13">
        <v>2200000</v>
      </c>
      <c r="D24" s="13">
        <v>2200000</v>
      </c>
      <c r="E24" s="13">
        <v>2200000</v>
      </c>
      <c r="F24" s="7">
        <f t="shared" si="1"/>
        <v>100</v>
      </c>
      <c r="G24" s="7">
        <f t="shared" si="2"/>
        <v>100</v>
      </c>
      <c r="H24" s="18"/>
      <c r="I24" s="18"/>
    </row>
    <row r="25" spans="1:9" ht="78" x14ac:dyDescent="0.3">
      <c r="A25" s="9" t="s">
        <v>113</v>
      </c>
      <c r="B25" s="12" t="s">
        <v>111</v>
      </c>
      <c r="C25" s="13">
        <v>218837788</v>
      </c>
      <c r="D25" s="13">
        <v>271755176.13999999</v>
      </c>
      <c r="E25" s="13">
        <v>240771572.44</v>
      </c>
      <c r="F25" s="7">
        <f t="shared" si="1"/>
        <v>110.02285055083814</v>
      </c>
      <c r="G25" s="7">
        <f t="shared" si="2"/>
        <v>88.59870706417081</v>
      </c>
      <c r="H25" s="24" t="s">
        <v>168</v>
      </c>
      <c r="I25" s="19" t="s">
        <v>185</v>
      </c>
    </row>
    <row r="26" spans="1:9" ht="15.6" x14ac:dyDescent="0.3">
      <c r="A26" s="10" t="s">
        <v>132</v>
      </c>
      <c r="B26" s="11" t="s">
        <v>73</v>
      </c>
      <c r="C26" s="5">
        <f>C27+C28+C29+C30+C31+C32+C33+C34+C35+C36</f>
        <v>21998919718.560001</v>
      </c>
      <c r="D26" s="5">
        <f>D27+D28+D29+D30+D31+D32+D33+D34+D35+D36</f>
        <v>28922978598.350002</v>
      </c>
      <c r="E26" s="5">
        <f>E27+E28+E29+E30+E31+E32+E33+E34+E35+E36</f>
        <v>27913535040.41</v>
      </c>
      <c r="F26" s="6">
        <f t="shared" si="1"/>
        <v>126.88593529826817</v>
      </c>
      <c r="G26" s="6">
        <f t="shared" si="2"/>
        <v>96.509890727514531</v>
      </c>
      <c r="H26" s="9"/>
      <c r="I26" s="19"/>
    </row>
    <row r="27" spans="1:9" ht="109.2" x14ac:dyDescent="0.3">
      <c r="A27" s="9" t="s">
        <v>108</v>
      </c>
      <c r="B27" s="12" t="s">
        <v>85</v>
      </c>
      <c r="C27" s="13">
        <v>289296186</v>
      </c>
      <c r="D27" s="13">
        <v>330516851.16000003</v>
      </c>
      <c r="E27" s="13">
        <v>316080054.36000001</v>
      </c>
      <c r="F27" s="7">
        <f t="shared" si="1"/>
        <v>109.25828602524335</v>
      </c>
      <c r="G27" s="7">
        <f t="shared" si="2"/>
        <v>95.632054235863663</v>
      </c>
      <c r="H27" s="19" t="s">
        <v>186</v>
      </c>
      <c r="I27" s="18"/>
    </row>
    <row r="28" spans="1:9" ht="31.2" x14ac:dyDescent="0.3">
      <c r="A28" s="9" t="s">
        <v>38</v>
      </c>
      <c r="B28" s="12" t="s">
        <v>140</v>
      </c>
      <c r="C28" s="13">
        <v>200000</v>
      </c>
      <c r="D28" s="13">
        <v>200000</v>
      </c>
      <c r="E28" s="13">
        <v>200000</v>
      </c>
      <c r="F28" s="7">
        <f t="shared" si="1"/>
        <v>100</v>
      </c>
      <c r="G28" s="7">
        <f t="shared" si="2"/>
        <v>100</v>
      </c>
      <c r="H28" s="18"/>
      <c r="I28" s="18"/>
    </row>
    <row r="29" spans="1:9" ht="202.8" x14ac:dyDescent="0.3">
      <c r="A29" s="9" t="s">
        <v>56</v>
      </c>
      <c r="B29" s="12" t="s">
        <v>2</v>
      </c>
      <c r="C29" s="13">
        <v>9862793419.7000008</v>
      </c>
      <c r="D29" s="13">
        <v>11832814526.91</v>
      </c>
      <c r="E29" s="13">
        <v>11764339555.17</v>
      </c>
      <c r="F29" s="7">
        <f t="shared" si="1"/>
        <v>119.27999558088523</v>
      </c>
      <c r="G29" s="7">
        <f t="shared" si="2"/>
        <v>99.421312895725052</v>
      </c>
      <c r="H29" s="48" t="s">
        <v>187</v>
      </c>
      <c r="I29" s="18"/>
    </row>
    <row r="30" spans="1:9" ht="312" x14ac:dyDescent="0.3">
      <c r="A30" s="9" t="s">
        <v>95</v>
      </c>
      <c r="B30" s="12" t="s">
        <v>16</v>
      </c>
      <c r="C30" s="13">
        <v>85048790.939999998</v>
      </c>
      <c r="D30" s="13">
        <v>59737516.520000003</v>
      </c>
      <c r="E30" s="13">
        <v>33232991.559999999</v>
      </c>
      <c r="F30" s="7">
        <f t="shared" si="1"/>
        <v>39.075207528164775</v>
      </c>
      <c r="G30" s="7">
        <f t="shared" si="2"/>
        <v>55.631692604552221</v>
      </c>
      <c r="H30" s="19" t="s">
        <v>188</v>
      </c>
      <c r="I30" s="49" t="s">
        <v>189</v>
      </c>
    </row>
    <row r="31" spans="1:9" ht="21" customHeight="1" x14ac:dyDescent="0.3">
      <c r="A31" s="9" t="s">
        <v>118</v>
      </c>
      <c r="B31" s="12" t="s">
        <v>37</v>
      </c>
      <c r="C31" s="13">
        <v>661295586</v>
      </c>
      <c r="D31" s="13">
        <v>663665397.5</v>
      </c>
      <c r="E31" s="13">
        <v>661147375.05999994</v>
      </c>
      <c r="F31" s="7">
        <f t="shared" si="1"/>
        <v>99.977587792337076</v>
      </c>
      <c r="G31" s="7">
        <f t="shared" si="2"/>
        <v>99.620588560216433</v>
      </c>
      <c r="H31" s="18"/>
      <c r="I31" s="18"/>
    </row>
    <row r="32" spans="1:9" ht="171.6" x14ac:dyDescent="0.3">
      <c r="A32" s="9" t="s">
        <v>35</v>
      </c>
      <c r="B32" s="12" t="s">
        <v>55</v>
      </c>
      <c r="C32" s="13">
        <v>2525889471</v>
      </c>
      <c r="D32" s="13">
        <v>4394248387.9700003</v>
      </c>
      <c r="E32" s="13">
        <v>4217527250.8000002</v>
      </c>
      <c r="F32" s="7">
        <f t="shared" si="1"/>
        <v>166.97196370711663</v>
      </c>
      <c r="G32" s="7">
        <f t="shared" si="2"/>
        <v>95.978353484664098</v>
      </c>
      <c r="H32" s="50" t="s">
        <v>190</v>
      </c>
      <c r="I32" s="18"/>
    </row>
    <row r="33" spans="1:9" ht="202.8" x14ac:dyDescent="0.3">
      <c r="A33" s="9" t="s">
        <v>124</v>
      </c>
      <c r="B33" s="12" t="s">
        <v>66</v>
      </c>
      <c r="C33" s="13">
        <v>7941600016.21</v>
      </c>
      <c r="D33" s="13">
        <v>10846106067.23</v>
      </c>
      <c r="E33" s="13">
        <v>10154131032.07</v>
      </c>
      <c r="F33" s="7">
        <f t="shared" si="1"/>
        <v>127.86001575682344</v>
      </c>
      <c r="G33" s="7">
        <f t="shared" si="2"/>
        <v>93.620060223726682</v>
      </c>
      <c r="H33" s="51" t="s">
        <v>191</v>
      </c>
      <c r="I33" s="19" t="s">
        <v>192</v>
      </c>
    </row>
    <row r="34" spans="1:9" ht="64.8" customHeight="1" x14ac:dyDescent="0.3">
      <c r="A34" s="9" t="s">
        <v>29</v>
      </c>
      <c r="B34" s="12" t="s">
        <v>23</v>
      </c>
      <c r="C34" s="13">
        <v>53447214</v>
      </c>
      <c r="D34" s="13">
        <v>64087214</v>
      </c>
      <c r="E34" s="13">
        <v>62753510.93</v>
      </c>
      <c r="F34" s="7">
        <f t="shared" si="1"/>
        <v>117.41212728132098</v>
      </c>
      <c r="G34" s="7">
        <f t="shared" si="2"/>
        <v>97.918924873220419</v>
      </c>
      <c r="H34" s="51" t="s">
        <v>193</v>
      </c>
      <c r="I34" s="18"/>
    </row>
    <row r="35" spans="1:9" s="15" customFormat="1" ht="33" customHeight="1" x14ac:dyDescent="0.3">
      <c r="A35" s="9" t="s">
        <v>151</v>
      </c>
      <c r="B35" s="12" t="s">
        <v>152</v>
      </c>
      <c r="C35" s="13">
        <v>99000</v>
      </c>
      <c r="D35" s="13">
        <v>99000</v>
      </c>
      <c r="E35" s="13">
        <v>99000</v>
      </c>
      <c r="F35" s="7">
        <f t="shared" si="1"/>
        <v>100</v>
      </c>
      <c r="G35" s="7">
        <f t="shared" si="2"/>
        <v>100</v>
      </c>
      <c r="H35" s="18"/>
      <c r="I35" s="18"/>
    </row>
    <row r="36" spans="1:9" ht="218.4" x14ac:dyDescent="0.3">
      <c r="A36" s="9" t="s">
        <v>10</v>
      </c>
      <c r="B36" s="12" t="s">
        <v>57</v>
      </c>
      <c r="C36" s="13">
        <v>579250034.71000004</v>
      </c>
      <c r="D36" s="13">
        <v>731503637.05999994</v>
      </c>
      <c r="E36" s="13">
        <v>704024270.46000004</v>
      </c>
      <c r="F36" s="7">
        <f t="shared" si="1"/>
        <v>121.54065226987305</v>
      </c>
      <c r="G36" s="7">
        <f t="shared" si="2"/>
        <v>96.243440878784597</v>
      </c>
      <c r="H36" s="51" t="s">
        <v>194</v>
      </c>
      <c r="I36" s="18"/>
    </row>
    <row r="37" spans="1:9" ht="31.2" x14ac:dyDescent="0.3">
      <c r="A37" s="10" t="s">
        <v>129</v>
      </c>
      <c r="B37" s="11" t="s">
        <v>45</v>
      </c>
      <c r="C37" s="5">
        <f>C38+C39+C40+C41</f>
        <v>1908040561.5000002</v>
      </c>
      <c r="D37" s="5">
        <f>D38+D39+D40+D41</f>
        <v>3684598505.04</v>
      </c>
      <c r="E37" s="5">
        <f>E38+E39+E40+E41</f>
        <v>2318402657.52</v>
      </c>
      <c r="F37" s="6">
        <f t="shared" si="1"/>
        <v>121.50699017097388</v>
      </c>
      <c r="G37" s="6">
        <f t="shared" si="2"/>
        <v>62.921445968909751</v>
      </c>
      <c r="H37" s="9"/>
      <c r="I37" s="19"/>
    </row>
    <row r="38" spans="1:9" ht="220.2" customHeight="1" x14ac:dyDescent="0.3">
      <c r="A38" s="9" t="s">
        <v>8</v>
      </c>
      <c r="B38" s="12" t="s">
        <v>63</v>
      </c>
      <c r="C38" s="13">
        <v>154857582.94999999</v>
      </c>
      <c r="D38" s="13">
        <v>1020594519.88</v>
      </c>
      <c r="E38" s="13">
        <v>299199222.88999999</v>
      </c>
      <c r="F38" s="7">
        <f t="shared" si="1"/>
        <v>193.20928119264568</v>
      </c>
      <c r="G38" s="7">
        <f t="shared" si="2"/>
        <v>29.316169846295022</v>
      </c>
      <c r="H38" s="43" t="s">
        <v>195</v>
      </c>
      <c r="I38" s="52" t="s">
        <v>196</v>
      </c>
    </row>
    <row r="39" spans="1:9" ht="218.4" x14ac:dyDescent="0.3">
      <c r="A39" s="9" t="s">
        <v>49</v>
      </c>
      <c r="B39" s="12" t="s">
        <v>77</v>
      </c>
      <c r="C39" s="13">
        <v>1023748219.7</v>
      </c>
      <c r="D39" s="13">
        <v>1734978628.72</v>
      </c>
      <c r="E39" s="13">
        <v>1161872413.22</v>
      </c>
      <c r="F39" s="7">
        <f t="shared" si="1"/>
        <v>113.49200817760405</v>
      </c>
      <c r="G39" s="7">
        <f t="shared" si="2"/>
        <v>66.967534584399147</v>
      </c>
      <c r="H39" s="52" t="s">
        <v>197</v>
      </c>
      <c r="I39" s="19" t="s">
        <v>218</v>
      </c>
    </row>
    <row r="40" spans="1:9" ht="19.2" customHeight="1" x14ac:dyDescent="0.3">
      <c r="A40" s="9" t="s">
        <v>59</v>
      </c>
      <c r="B40" s="12" t="s">
        <v>91</v>
      </c>
      <c r="C40" s="13">
        <v>329215397.41000003</v>
      </c>
      <c r="D40" s="13">
        <v>329215397.41000003</v>
      </c>
      <c r="E40" s="13">
        <v>329209542.13999999</v>
      </c>
      <c r="F40" s="7">
        <f t="shared" si="1"/>
        <v>99.99822144709934</v>
      </c>
      <c r="G40" s="7">
        <f t="shared" si="2"/>
        <v>99.99822144709934</v>
      </c>
      <c r="H40" s="18"/>
      <c r="I40" s="18"/>
    </row>
    <row r="41" spans="1:9" ht="101.4" customHeight="1" x14ac:dyDescent="0.3">
      <c r="A41" s="9" t="s">
        <v>3</v>
      </c>
      <c r="B41" s="12" t="s">
        <v>126</v>
      </c>
      <c r="C41" s="13">
        <v>400219361.44</v>
      </c>
      <c r="D41" s="13">
        <v>599809959.02999997</v>
      </c>
      <c r="E41" s="13">
        <v>528121479.26999998</v>
      </c>
      <c r="F41" s="7">
        <f t="shared" si="1"/>
        <v>131.95800357329159</v>
      </c>
      <c r="G41" s="7">
        <f t="shared" si="2"/>
        <v>88.048134466467829</v>
      </c>
      <c r="H41" s="23" t="s">
        <v>198</v>
      </c>
      <c r="I41" s="23" t="s">
        <v>199</v>
      </c>
    </row>
    <row r="42" spans="1:9" ht="15.6" x14ac:dyDescent="0.3">
      <c r="A42" s="10" t="s">
        <v>139</v>
      </c>
      <c r="B42" s="11" t="s">
        <v>17</v>
      </c>
      <c r="C42" s="5">
        <f>C43+C44+C45+C46</f>
        <v>24047699.559999999</v>
      </c>
      <c r="D42" s="5">
        <f t="shared" ref="D42:E42" si="4">D43+D44+D45+D46</f>
        <v>127795223</v>
      </c>
      <c r="E42" s="5">
        <f t="shared" si="4"/>
        <v>127598812.07000001</v>
      </c>
      <c r="F42" s="6">
        <f t="shared" si="1"/>
        <v>530.60714498547247</v>
      </c>
      <c r="G42" s="6">
        <f t="shared" si="2"/>
        <v>99.846308081484409</v>
      </c>
      <c r="H42" s="9"/>
      <c r="I42" s="19"/>
    </row>
    <row r="43" spans="1:9" s="22" customFormat="1" ht="113.4" customHeight="1" x14ac:dyDescent="0.3">
      <c r="A43" s="9" t="s">
        <v>159</v>
      </c>
      <c r="B43" s="12" t="s">
        <v>158</v>
      </c>
      <c r="C43" s="13">
        <v>500000</v>
      </c>
      <c r="D43" s="13">
        <v>500000</v>
      </c>
      <c r="E43" s="13">
        <v>427337.14</v>
      </c>
      <c r="F43" s="7">
        <f t="shared" si="1"/>
        <v>85.467427999999998</v>
      </c>
      <c r="G43" s="7">
        <f t="shared" si="2"/>
        <v>85.467427999999998</v>
      </c>
      <c r="H43" s="52" t="s">
        <v>219</v>
      </c>
      <c r="I43" s="52" t="s">
        <v>219</v>
      </c>
    </row>
    <row r="44" spans="1:9" ht="31.2" x14ac:dyDescent="0.3">
      <c r="A44" s="9" t="s">
        <v>50</v>
      </c>
      <c r="B44" s="12" t="s">
        <v>67</v>
      </c>
      <c r="C44" s="13">
        <v>59700</v>
      </c>
      <c r="D44" s="13">
        <v>59700</v>
      </c>
      <c r="E44" s="13">
        <v>59700</v>
      </c>
      <c r="F44" s="7">
        <f t="shared" si="1"/>
        <v>100</v>
      </c>
      <c r="G44" s="7">
        <f t="shared" si="2"/>
        <v>100</v>
      </c>
      <c r="H44" s="18"/>
      <c r="I44" s="18"/>
    </row>
    <row r="45" spans="1:9" ht="31.2" x14ac:dyDescent="0.3">
      <c r="A45" s="9" t="s">
        <v>110</v>
      </c>
      <c r="B45" s="12" t="s">
        <v>81</v>
      </c>
      <c r="C45" s="13">
        <v>1300000</v>
      </c>
      <c r="D45" s="13">
        <v>1259900</v>
      </c>
      <c r="E45" s="13">
        <v>1259900</v>
      </c>
      <c r="F45" s="7">
        <f t="shared" si="1"/>
        <v>96.91538461538461</v>
      </c>
      <c r="G45" s="7">
        <f t="shared" si="2"/>
        <v>100</v>
      </c>
      <c r="H45" s="18"/>
      <c r="I45" s="18"/>
    </row>
    <row r="46" spans="1:9" ht="78" x14ac:dyDescent="0.3">
      <c r="A46" s="9" t="s">
        <v>12</v>
      </c>
      <c r="B46" s="12" t="s">
        <v>96</v>
      </c>
      <c r="C46" s="13">
        <v>22187999.559999999</v>
      </c>
      <c r="D46" s="13">
        <v>125975623</v>
      </c>
      <c r="E46" s="13">
        <v>125851874.93000001</v>
      </c>
      <c r="F46" s="7">
        <f t="shared" si="1"/>
        <v>567.20694711425358</v>
      </c>
      <c r="G46" s="7">
        <f t="shared" si="2"/>
        <v>99.901768241304907</v>
      </c>
      <c r="H46" s="19" t="s">
        <v>200</v>
      </c>
      <c r="I46" s="18"/>
    </row>
    <row r="47" spans="1:9" ht="19.5" customHeight="1" x14ac:dyDescent="0.3">
      <c r="A47" s="10" t="s">
        <v>137</v>
      </c>
      <c r="B47" s="11" t="s">
        <v>138</v>
      </c>
      <c r="C47" s="5">
        <f>C48+C49+C50+C51+C52+C53+C54</f>
        <v>17501413409.650002</v>
      </c>
      <c r="D47" s="5">
        <f>D48+D49+D50+D51+D52+D53+D54</f>
        <v>20379744428.630001</v>
      </c>
      <c r="E47" s="5">
        <f>E48+E49+E50+E51+E52+E53+E54</f>
        <v>20027942696.66</v>
      </c>
      <c r="F47" s="6">
        <f t="shared" si="1"/>
        <v>114.43614425802267</v>
      </c>
      <c r="G47" s="6">
        <f t="shared" si="2"/>
        <v>98.273767695164111</v>
      </c>
      <c r="H47" s="9"/>
      <c r="I47" s="19"/>
    </row>
    <row r="48" spans="1:9" ht="78" x14ac:dyDescent="0.3">
      <c r="A48" s="9" t="s">
        <v>105</v>
      </c>
      <c r="B48" s="12" t="s">
        <v>5</v>
      </c>
      <c r="C48" s="13">
        <v>151045725.69999999</v>
      </c>
      <c r="D48" s="13">
        <v>362420102.91000003</v>
      </c>
      <c r="E48" s="13">
        <v>274535011.04000002</v>
      </c>
      <c r="F48" s="7">
        <f t="shared" si="1"/>
        <v>181.7562263133938</v>
      </c>
      <c r="G48" s="7">
        <f t="shared" si="2"/>
        <v>75.750491994141782</v>
      </c>
      <c r="H48" s="19" t="s">
        <v>201</v>
      </c>
      <c r="I48" s="19" t="s">
        <v>202</v>
      </c>
    </row>
    <row r="49" spans="1:9" ht="78" x14ac:dyDescent="0.3">
      <c r="A49" s="9" t="s">
        <v>83</v>
      </c>
      <c r="B49" s="12" t="s">
        <v>21</v>
      </c>
      <c r="C49" s="13">
        <v>2994224865.27</v>
      </c>
      <c r="D49" s="13">
        <v>4774818384.5900002</v>
      </c>
      <c r="E49" s="13">
        <v>4578877176.5600004</v>
      </c>
      <c r="F49" s="7">
        <f t="shared" si="1"/>
        <v>152.9236240627875</v>
      </c>
      <c r="G49" s="7">
        <f t="shared" si="2"/>
        <v>95.896363123205475</v>
      </c>
      <c r="H49" s="19" t="s">
        <v>203</v>
      </c>
      <c r="I49" s="18"/>
    </row>
    <row r="50" spans="1:9" ht="20.399999999999999" customHeight="1" x14ac:dyDescent="0.3">
      <c r="A50" s="9" t="s">
        <v>148</v>
      </c>
      <c r="B50" s="12" t="s">
        <v>36</v>
      </c>
      <c r="C50" s="13">
        <v>479977650.08999997</v>
      </c>
      <c r="D50" s="13">
        <v>492093983.37</v>
      </c>
      <c r="E50" s="13">
        <v>491543900.81999999</v>
      </c>
      <c r="F50" s="7">
        <f t="shared" si="1"/>
        <v>102.40974777217882</v>
      </c>
      <c r="G50" s="7">
        <f t="shared" si="2"/>
        <v>99.88821595699406</v>
      </c>
      <c r="H50" s="18"/>
      <c r="I50" s="18"/>
    </row>
    <row r="51" spans="1:9" ht="46.8" x14ac:dyDescent="0.3">
      <c r="A51" s="9" t="s">
        <v>19</v>
      </c>
      <c r="B51" s="12" t="s">
        <v>53</v>
      </c>
      <c r="C51" s="13">
        <v>2100448538.04</v>
      </c>
      <c r="D51" s="13">
        <v>2282690959.79</v>
      </c>
      <c r="E51" s="13">
        <v>2280581505.04</v>
      </c>
      <c r="F51" s="7">
        <f t="shared" si="1"/>
        <v>108.57592860466309</v>
      </c>
      <c r="G51" s="7">
        <f t="shared" si="2"/>
        <v>99.90758912234908</v>
      </c>
      <c r="H51" s="19" t="s">
        <v>169</v>
      </c>
      <c r="I51" s="18"/>
    </row>
    <row r="52" spans="1:9" ht="46.8" x14ac:dyDescent="0.3">
      <c r="A52" s="9" t="s">
        <v>43</v>
      </c>
      <c r="B52" s="12" t="s">
        <v>70</v>
      </c>
      <c r="C52" s="13">
        <v>55054748</v>
      </c>
      <c r="D52" s="13">
        <v>56763353.960000001</v>
      </c>
      <c r="E52" s="13">
        <v>56745505.810000002</v>
      </c>
      <c r="F52" s="7">
        <f t="shared" si="1"/>
        <v>103.07104813194314</v>
      </c>
      <c r="G52" s="7">
        <f t="shared" si="2"/>
        <v>99.968556914356085</v>
      </c>
      <c r="H52" s="18"/>
      <c r="I52" s="18"/>
    </row>
    <row r="53" spans="1:9" ht="46.8" x14ac:dyDescent="0.3">
      <c r="A53" s="9" t="s">
        <v>157</v>
      </c>
      <c r="B53" s="12" t="s">
        <v>99</v>
      </c>
      <c r="C53" s="13">
        <v>328572103</v>
      </c>
      <c r="D53" s="13">
        <v>361717473.97000003</v>
      </c>
      <c r="E53" s="13">
        <v>336840477.88999999</v>
      </c>
      <c r="F53" s="7">
        <f t="shared" si="1"/>
        <v>102.51645675774246</v>
      </c>
      <c r="G53" s="7">
        <f t="shared" si="2"/>
        <v>93.122534057598969</v>
      </c>
      <c r="H53" s="18"/>
      <c r="I53" s="19" t="s">
        <v>185</v>
      </c>
    </row>
    <row r="54" spans="1:9" ht="21" customHeight="1" x14ac:dyDescent="0.3">
      <c r="A54" s="9" t="s">
        <v>39</v>
      </c>
      <c r="B54" s="12" t="s">
        <v>135</v>
      </c>
      <c r="C54" s="13">
        <v>11392089779.549999</v>
      </c>
      <c r="D54" s="13">
        <v>12049240170.040001</v>
      </c>
      <c r="E54" s="13">
        <v>12008819119.5</v>
      </c>
      <c r="F54" s="7">
        <f t="shared" si="1"/>
        <v>105.41366291772994</v>
      </c>
      <c r="G54" s="7">
        <f t="shared" si="2"/>
        <v>99.664534443918669</v>
      </c>
      <c r="H54" s="18"/>
      <c r="I54" s="18"/>
    </row>
    <row r="55" spans="1:9" ht="19.5" customHeight="1" x14ac:dyDescent="0.3">
      <c r="A55" s="10" t="s">
        <v>34</v>
      </c>
      <c r="B55" s="11" t="s">
        <v>109</v>
      </c>
      <c r="C55" s="5">
        <f>C56+C57</f>
        <v>963103127</v>
      </c>
      <c r="D55" s="5">
        <f>D56+D57</f>
        <v>1030355714.1999999</v>
      </c>
      <c r="E55" s="5">
        <f>E56+E57</f>
        <v>984459026.17999995</v>
      </c>
      <c r="F55" s="6">
        <f t="shared" si="1"/>
        <v>102.21740523743517</v>
      </c>
      <c r="G55" s="6">
        <f t="shared" si="2"/>
        <v>95.545549232418665</v>
      </c>
      <c r="H55" s="9"/>
      <c r="I55" s="19"/>
    </row>
    <row r="56" spans="1:9" ht="21" customHeight="1" x14ac:dyDescent="0.3">
      <c r="A56" s="9" t="s">
        <v>72</v>
      </c>
      <c r="B56" s="12" t="s">
        <v>125</v>
      </c>
      <c r="C56" s="13">
        <v>922614414</v>
      </c>
      <c r="D56" s="13">
        <v>985349405.76999998</v>
      </c>
      <c r="E56" s="13">
        <v>939603358.53999996</v>
      </c>
      <c r="F56" s="7">
        <f t="shared" si="1"/>
        <v>101.84139162386856</v>
      </c>
      <c r="G56" s="7">
        <f t="shared" si="2"/>
        <v>95.357378107489509</v>
      </c>
      <c r="H56" s="18"/>
      <c r="I56" s="18"/>
    </row>
    <row r="57" spans="1:9" ht="62.4" x14ac:dyDescent="0.3">
      <c r="A57" s="9" t="s">
        <v>60</v>
      </c>
      <c r="B57" s="12" t="s">
        <v>26</v>
      </c>
      <c r="C57" s="13">
        <v>40488713</v>
      </c>
      <c r="D57" s="13">
        <v>45006308.43</v>
      </c>
      <c r="E57" s="13">
        <v>44855667.640000001</v>
      </c>
      <c r="F57" s="7">
        <f t="shared" si="1"/>
        <v>110.78560990565445</v>
      </c>
      <c r="G57" s="7">
        <f t="shared" si="2"/>
        <v>99.665289611045765</v>
      </c>
      <c r="H57" s="19" t="s">
        <v>170</v>
      </c>
      <c r="I57" s="18"/>
    </row>
    <row r="58" spans="1:9" ht="15.6" x14ac:dyDescent="0.3">
      <c r="A58" s="10" t="s">
        <v>58</v>
      </c>
      <c r="B58" s="11" t="s">
        <v>79</v>
      </c>
      <c r="C58" s="5">
        <f>C59+C60+C61+C62+C63+C64</f>
        <v>7610631524.5600004</v>
      </c>
      <c r="D58" s="5">
        <f>D59+D60+D61+D62+D63+D64</f>
        <v>10026991637.5</v>
      </c>
      <c r="E58" s="5">
        <f>E59+E60+E61+E62+E63+E64</f>
        <v>9438031798.7399998</v>
      </c>
      <c r="F58" s="6">
        <f t="shared" si="1"/>
        <v>124.01115161446012</v>
      </c>
      <c r="G58" s="6">
        <f t="shared" si="2"/>
        <v>94.126255809794969</v>
      </c>
      <c r="H58" s="9"/>
      <c r="I58" s="19"/>
    </row>
    <row r="59" spans="1:9" s="2" customFormat="1" ht="280.8" x14ac:dyDescent="0.3">
      <c r="A59" s="9" t="s">
        <v>47</v>
      </c>
      <c r="B59" s="12" t="s">
        <v>101</v>
      </c>
      <c r="C59" s="13">
        <v>4029752277.27</v>
      </c>
      <c r="D59" s="13">
        <v>5342605516.4700003</v>
      </c>
      <c r="E59" s="13">
        <v>4972376645.2299995</v>
      </c>
      <c r="F59" s="7">
        <f t="shared" si="1"/>
        <v>123.39162070276417</v>
      </c>
      <c r="G59" s="7">
        <f t="shared" si="2"/>
        <v>93.070256261693444</v>
      </c>
      <c r="H59" s="20" t="s">
        <v>204</v>
      </c>
      <c r="I59" s="19" t="s">
        <v>205</v>
      </c>
    </row>
    <row r="60" spans="1:9" s="8" customFormat="1" ht="124.8" x14ac:dyDescent="0.3">
      <c r="A60" s="9" t="s">
        <v>88</v>
      </c>
      <c r="B60" s="12" t="s">
        <v>114</v>
      </c>
      <c r="C60" s="13">
        <v>2726798132.1599998</v>
      </c>
      <c r="D60" s="13">
        <v>3646350426.3200002</v>
      </c>
      <c r="E60" s="13">
        <v>3439307392.4000001</v>
      </c>
      <c r="F60" s="7">
        <f t="shared" si="1"/>
        <v>126.12988661817788</v>
      </c>
      <c r="G60" s="7">
        <f t="shared" si="2"/>
        <v>94.321910685667319</v>
      </c>
      <c r="H60" s="20" t="s">
        <v>206</v>
      </c>
      <c r="I60" s="20" t="s">
        <v>207</v>
      </c>
    </row>
    <row r="61" spans="1:9" ht="78" x14ac:dyDescent="0.3">
      <c r="A61" s="9" t="s">
        <v>93</v>
      </c>
      <c r="B61" s="12" t="s">
        <v>0</v>
      </c>
      <c r="C61" s="13">
        <v>98262519.340000004</v>
      </c>
      <c r="D61" s="13">
        <v>105880427.48999999</v>
      </c>
      <c r="E61" s="13">
        <v>98107327.489999995</v>
      </c>
      <c r="F61" s="7">
        <f t="shared" si="1"/>
        <v>99.8420640432971</v>
      </c>
      <c r="G61" s="7">
        <f t="shared" si="2"/>
        <v>92.658605386973775</v>
      </c>
      <c r="H61" s="18"/>
      <c r="I61" s="20" t="s">
        <v>208</v>
      </c>
    </row>
    <row r="62" spans="1:9" ht="21" customHeight="1" x14ac:dyDescent="0.3">
      <c r="A62" s="9" t="s">
        <v>120</v>
      </c>
      <c r="B62" s="12" t="s">
        <v>14</v>
      </c>
      <c r="C62" s="13">
        <v>104652834.04000001</v>
      </c>
      <c r="D62" s="13">
        <v>103754837.15000001</v>
      </c>
      <c r="E62" s="13">
        <v>103754837.15000001</v>
      </c>
      <c r="F62" s="7">
        <f t="shared" si="1"/>
        <v>99.141927786058076</v>
      </c>
      <c r="G62" s="7">
        <f t="shared" si="2"/>
        <v>100</v>
      </c>
      <c r="H62" s="18"/>
      <c r="I62" s="18"/>
    </row>
    <row r="63" spans="1:9" ht="93.6" x14ac:dyDescent="0.3">
      <c r="A63" s="9" t="s">
        <v>4</v>
      </c>
      <c r="B63" s="12" t="s">
        <v>31</v>
      </c>
      <c r="C63" s="13">
        <v>174074257.49000001</v>
      </c>
      <c r="D63" s="13">
        <v>213614659.44</v>
      </c>
      <c r="E63" s="13">
        <v>213614659.44</v>
      </c>
      <c r="F63" s="7">
        <f t="shared" si="1"/>
        <v>122.71467505887334</v>
      </c>
      <c r="G63" s="7">
        <f t="shared" si="2"/>
        <v>100</v>
      </c>
      <c r="H63" s="21" t="s">
        <v>220</v>
      </c>
      <c r="I63" s="18"/>
    </row>
    <row r="64" spans="1:9" ht="344.4" customHeight="1" x14ac:dyDescent="0.3">
      <c r="A64" s="9" t="s">
        <v>46</v>
      </c>
      <c r="B64" s="12" t="s">
        <v>76</v>
      </c>
      <c r="C64" s="13">
        <v>477091504.25999999</v>
      </c>
      <c r="D64" s="13">
        <v>614785770.63</v>
      </c>
      <c r="E64" s="13">
        <v>610870937.02999997</v>
      </c>
      <c r="F64" s="7">
        <f t="shared" si="1"/>
        <v>128.04062356497013</v>
      </c>
      <c r="G64" s="7">
        <f t="shared" si="2"/>
        <v>99.363219874788527</v>
      </c>
      <c r="H64" s="45" t="s">
        <v>209</v>
      </c>
      <c r="I64" s="18"/>
    </row>
    <row r="65" spans="1:9" ht="19.5" customHeight="1" x14ac:dyDescent="0.3">
      <c r="A65" s="10" t="s">
        <v>61</v>
      </c>
      <c r="B65" s="11" t="s">
        <v>13</v>
      </c>
      <c r="C65" s="5">
        <f>C66+C67+C68+C69+C70</f>
        <v>19291021698.209999</v>
      </c>
      <c r="D65" s="5">
        <f>D66+D67+D68+D69+D70</f>
        <v>20953344122.790001</v>
      </c>
      <c r="E65" s="5">
        <f>E66+E67+E68+E69+E70</f>
        <v>20389755583.049999</v>
      </c>
      <c r="F65" s="6">
        <f t="shared" si="1"/>
        <v>105.6955712456741</v>
      </c>
      <c r="G65" s="6">
        <f t="shared" si="2"/>
        <v>97.310269251355379</v>
      </c>
      <c r="H65" s="9"/>
      <c r="I65" s="19"/>
    </row>
    <row r="66" spans="1:9" s="1" customFormat="1" ht="37.799999999999997" customHeight="1" x14ac:dyDescent="0.3">
      <c r="A66" s="9" t="s">
        <v>112</v>
      </c>
      <c r="B66" s="12" t="s">
        <v>24</v>
      </c>
      <c r="C66" s="13">
        <v>173633881.44</v>
      </c>
      <c r="D66" s="13">
        <v>158048881.44</v>
      </c>
      <c r="E66" s="13">
        <v>154551336.88</v>
      </c>
      <c r="F66" s="7">
        <f t="shared" si="1"/>
        <v>89.009895763578811</v>
      </c>
      <c r="G66" s="7">
        <f t="shared" si="2"/>
        <v>97.78704883695886</v>
      </c>
      <c r="H66" s="19" t="s">
        <v>210</v>
      </c>
      <c r="I66" s="18"/>
    </row>
    <row r="67" spans="1:9" s="8" customFormat="1" ht="21.6" customHeight="1" x14ac:dyDescent="0.3">
      <c r="A67" s="9" t="s">
        <v>127</v>
      </c>
      <c r="B67" s="12" t="s">
        <v>44</v>
      </c>
      <c r="C67" s="13">
        <v>2011715131.6199999</v>
      </c>
      <c r="D67" s="13">
        <v>2114726431.48</v>
      </c>
      <c r="E67" s="13">
        <v>2110379216.9400001</v>
      </c>
      <c r="F67" s="7">
        <f t="shared" si="1"/>
        <v>104.90447597521164</v>
      </c>
      <c r="G67" s="7">
        <f t="shared" si="2"/>
        <v>99.794431351720633</v>
      </c>
      <c r="H67" s="18"/>
      <c r="I67" s="18"/>
    </row>
    <row r="68" spans="1:9" ht="21.6" customHeight="1" x14ac:dyDescent="0.3">
      <c r="A68" s="9" t="s">
        <v>68</v>
      </c>
      <c r="B68" s="12" t="s">
        <v>62</v>
      </c>
      <c r="C68" s="13">
        <v>10414432800.389999</v>
      </c>
      <c r="D68" s="13">
        <v>11156838240.209999</v>
      </c>
      <c r="E68" s="13">
        <v>10681585180.25</v>
      </c>
      <c r="F68" s="7">
        <f t="shared" si="1"/>
        <v>102.5652129595574</v>
      </c>
      <c r="G68" s="7">
        <f t="shared" si="2"/>
        <v>95.740253199628228</v>
      </c>
      <c r="H68" s="18"/>
      <c r="I68" s="18"/>
    </row>
    <row r="69" spans="1:9" ht="218.4" x14ac:dyDescent="0.3">
      <c r="A69" s="9" t="s">
        <v>82</v>
      </c>
      <c r="B69" s="12" t="s">
        <v>75</v>
      </c>
      <c r="C69" s="13">
        <v>6134256457.96</v>
      </c>
      <c r="D69" s="13">
        <v>6952637575.8000002</v>
      </c>
      <c r="E69" s="13">
        <v>6896858104.7399998</v>
      </c>
      <c r="F69" s="7">
        <f t="shared" si="1"/>
        <v>112.43185139073253</v>
      </c>
      <c r="G69" s="7">
        <f t="shared" si="2"/>
        <v>99.197722152897029</v>
      </c>
      <c r="H69" s="52" t="s">
        <v>211</v>
      </c>
      <c r="I69" s="18"/>
    </row>
    <row r="70" spans="1:9" ht="31.2" x14ac:dyDescent="0.3">
      <c r="A70" s="9" t="s">
        <v>116</v>
      </c>
      <c r="B70" s="12" t="s">
        <v>106</v>
      </c>
      <c r="C70" s="13">
        <v>556983426.79999995</v>
      </c>
      <c r="D70" s="13">
        <v>571092993.86000001</v>
      </c>
      <c r="E70" s="13">
        <v>546381744.24000001</v>
      </c>
      <c r="F70" s="7">
        <f t="shared" si="1"/>
        <v>98.096589225121278</v>
      </c>
      <c r="G70" s="7">
        <f t="shared" si="2"/>
        <v>95.67299023352092</v>
      </c>
      <c r="H70" s="18"/>
      <c r="I70" s="18"/>
    </row>
    <row r="71" spans="1:9" ht="19.5" customHeight="1" x14ac:dyDescent="0.3">
      <c r="A71" s="10" t="s">
        <v>42</v>
      </c>
      <c r="B71" s="11" t="s">
        <v>133</v>
      </c>
      <c r="C71" s="5">
        <f>C72+C73+C74+C75</f>
        <v>2005539553.3299999</v>
      </c>
      <c r="D71" s="5">
        <f>D72+D73+D74+D75</f>
        <v>1732247684.8300002</v>
      </c>
      <c r="E71" s="5">
        <f>E72+E73+E74+E75</f>
        <v>1625201615.6000001</v>
      </c>
      <c r="F71" s="6">
        <f t="shared" si="1"/>
        <v>81.035630182486983</v>
      </c>
      <c r="G71" s="6">
        <f t="shared" si="2"/>
        <v>93.820394729492435</v>
      </c>
      <c r="H71" s="9"/>
      <c r="I71" s="19"/>
    </row>
    <row r="72" spans="1:9" s="1" customFormat="1" ht="177" customHeight="1" x14ac:dyDescent="0.3">
      <c r="A72" s="9" t="s">
        <v>40</v>
      </c>
      <c r="B72" s="12" t="s">
        <v>1</v>
      </c>
      <c r="C72" s="13">
        <v>758677412</v>
      </c>
      <c r="D72" s="13">
        <v>847384853.35000002</v>
      </c>
      <c r="E72" s="13">
        <v>797967848.83000004</v>
      </c>
      <c r="F72" s="7">
        <f t="shared" si="1"/>
        <v>105.17880672451074</v>
      </c>
      <c r="G72" s="7">
        <f t="shared" si="2"/>
        <v>94.168292680163233</v>
      </c>
      <c r="H72" s="21" t="s">
        <v>212</v>
      </c>
      <c r="I72" s="19" t="s">
        <v>213</v>
      </c>
    </row>
    <row r="73" spans="1:9" s="8" customFormat="1" ht="78" x14ac:dyDescent="0.3">
      <c r="A73" s="9" t="s">
        <v>115</v>
      </c>
      <c r="B73" s="12" t="s">
        <v>15</v>
      </c>
      <c r="C73" s="13">
        <v>948653061.33000004</v>
      </c>
      <c r="D73" s="13">
        <v>557102281.95000005</v>
      </c>
      <c r="E73" s="13">
        <v>507933826.35000002</v>
      </c>
      <c r="F73" s="7">
        <f t="shared" si="1"/>
        <v>53.542632923977806</v>
      </c>
      <c r="G73" s="7">
        <f t="shared" si="2"/>
        <v>91.174249829331529</v>
      </c>
      <c r="H73" s="19" t="s">
        <v>214</v>
      </c>
      <c r="I73" s="19" t="s">
        <v>215</v>
      </c>
    </row>
    <row r="74" spans="1:9" ht="93.6" x14ac:dyDescent="0.3">
      <c r="A74" s="9" t="s">
        <v>33</v>
      </c>
      <c r="B74" s="12" t="s">
        <v>28</v>
      </c>
      <c r="C74" s="13">
        <v>281926551</v>
      </c>
      <c r="D74" s="13">
        <v>303138899.52999997</v>
      </c>
      <c r="E74" s="13">
        <v>296960804.19</v>
      </c>
      <c r="F74" s="7">
        <f t="shared" si="1"/>
        <v>105.33268439480892</v>
      </c>
      <c r="G74" s="7">
        <f t="shared" si="2"/>
        <v>97.961958907425355</v>
      </c>
      <c r="H74" s="19" t="s">
        <v>216</v>
      </c>
      <c r="I74" s="18"/>
    </row>
    <row r="75" spans="1:9" ht="62.4" x14ac:dyDescent="0.3">
      <c r="A75" s="9" t="s">
        <v>143</v>
      </c>
      <c r="B75" s="12" t="s">
        <v>65</v>
      </c>
      <c r="C75" s="13">
        <v>16282529</v>
      </c>
      <c r="D75" s="13">
        <v>24621650</v>
      </c>
      <c r="E75" s="13">
        <v>22339136.23</v>
      </c>
      <c r="F75" s="7">
        <f t="shared" si="1"/>
        <v>137.19696878783387</v>
      </c>
      <c r="G75" s="7">
        <f t="shared" si="2"/>
        <v>90.729647403809253</v>
      </c>
      <c r="H75" s="19" t="s">
        <v>170</v>
      </c>
      <c r="I75" s="19" t="s">
        <v>153</v>
      </c>
    </row>
    <row r="76" spans="1:9" ht="31.2" x14ac:dyDescent="0.3">
      <c r="A76" s="10" t="s">
        <v>102</v>
      </c>
      <c r="B76" s="11" t="s">
        <v>107</v>
      </c>
      <c r="C76" s="5">
        <f>C77+C78+C79</f>
        <v>175832003.66</v>
      </c>
      <c r="D76" s="5">
        <f>D77+D78+D79</f>
        <v>191942509.84</v>
      </c>
      <c r="E76" s="5">
        <f>E77+E78+E79</f>
        <v>191452527.07999998</v>
      </c>
      <c r="F76" s="6">
        <f t="shared" ref="F76:F86" si="5">E76/C76*100</f>
        <v>108.88377718211346</v>
      </c>
      <c r="G76" s="6">
        <f t="shared" ref="G76:G86" si="6">E76/D76*100</f>
        <v>99.7447242091351</v>
      </c>
      <c r="H76" s="9"/>
      <c r="I76" s="19"/>
    </row>
    <row r="77" spans="1:9" s="1" customFormat="1" ht="62.4" x14ac:dyDescent="0.3">
      <c r="A77" s="9" t="s">
        <v>123</v>
      </c>
      <c r="B77" s="12" t="s">
        <v>119</v>
      </c>
      <c r="C77" s="13">
        <v>53251970.060000002</v>
      </c>
      <c r="D77" s="13">
        <v>56182568.060000002</v>
      </c>
      <c r="E77" s="13">
        <v>56181148.060000002</v>
      </c>
      <c r="F77" s="7">
        <f t="shared" si="5"/>
        <v>105.50060025328574</v>
      </c>
      <c r="G77" s="7">
        <f t="shared" si="6"/>
        <v>99.997472525644454</v>
      </c>
      <c r="H77" s="21" t="s">
        <v>156</v>
      </c>
      <c r="I77" s="18"/>
    </row>
    <row r="78" spans="1:9" s="8" customFormat="1" ht="62.4" x14ac:dyDescent="0.3">
      <c r="A78" s="9" t="s">
        <v>142</v>
      </c>
      <c r="B78" s="12" t="s">
        <v>136</v>
      </c>
      <c r="C78" s="13">
        <v>80047829.599999994</v>
      </c>
      <c r="D78" s="13">
        <v>87362849.219999999</v>
      </c>
      <c r="E78" s="13">
        <v>87362849.219999999</v>
      </c>
      <c r="F78" s="7">
        <f t="shared" si="5"/>
        <v>109.13831100300064</v>
      </c>
      <c r="G78" s="7">
        <f t="shared" si="6"/>
        <v>100</v>
      </c>
      <c r="H78" s="21" t="s">
        <v>156</v>
      </c>
      <c r="I78" s="18"/>
    </row>
    <row r="79" spans="1:9" ht="62.4" x14ac:dyDescent="0.3">
      <c r="A79" s="9" t="s">
        <v>90</v>
      </c>
      <c r="B79" s="12" t="s">
        <v>20</v>
      </c>
      <c r="C79" s="13">
        <v>42532204</v>
      </c>
      <c r="D79" s="13">
        <v>48397092.560000002</v>
      </c>
      <c r="E79" s="13">
        <v>47908529.799999997</v>
      </c>
      <c r="F79" s="7">
        <f t="shared" si="5"/>
        <v>112.64060004978815</v>
      </c>
      <c r="G79" s="7">
        <f t="shared" si="6"/>
        <v>98.990512168898761</v>
      </c>
      <c r="H79" s="19" t="s">
        <v>170</v>
      </c>
      <c r="I79" s="18"/>
    </row>
    <row r="80" spans="1:9" ht="46.8" x14ac:dyDescent="0.3">
      <c r="A80" s="10" t="s">
        <v>7</v>
      </c>
      <c r="B80" s="11" t="s">
        <v>74</v>
      </c>
      <c r="C80" s="5">
        <f>C81</f>
        <v>50042667.920000002</v>
      </c>
      <c r="D80" s="5">
        <f>D81</f>
        <v>50042667.920000002</v>
      </c>
      <c r="E80" s="5">
        <f>E81</f>
        <v>46696403.409999996</v>
      </c>
      <c r="F80" s="6">
        <f t="shared" si="5"/>
        <v>93.313177236374642</v>
      </c>
      <c r="G80" s="6">
        <f t="shared" si="6"/>
        <v>93.313177236374642</v>
      </c>
      <c r="H80" s="9"/>
      <c r="I80" s="19"/>
    </row>
    <row r="81" spans="1:9" s="1" customFormat="1" ht="31.2" x14ac:dyDescent="0.3">
      <c r="A81" s="9" t="s">
        <v>32</v>
      </c>
      <c r="B81" s="12" t="s">
        <v>94</v>
      </c>
      <c r="C81" s="13">
        <v>50042667.920000002</v>
      </c>
      <c r="D81" s="13">
        <v>50042667.920000002</v>
      </c>
      <c r="E81" s="13">
        <v>46696403.409999996</v>
      </c>
      <c r="F81" s="7">
        <f t="shared" si="5"/>
        <v>93.313177236374642</v>
      </c>
      <c r="G81" s="7">
        <f t="shared" si="6"/>
        <v>93.313177236374642</v>
      </c>
      <c r="H81" s="19" t="s">
        <v>153</v>
      </c>
      <c r="I81" s="19" t="s">
        <v>153</v>
      </c>
    </row>
    <row r="82" spans="1:9" s="8" customFormat="1" ht="62.4" x14ac:dyDescent="0.3">
      <c r="A82" s="10" t="s">
        <v>149</v>
      </c>
      <c r="B82" s="11" t="s">
        <v>52</v>
      </c>
      <c r="C82" s="5">
        <f>C83+C84+C85</f>
        <v>3428432705.0500002</v>
      </c>
      <c r="D82" s="5">
        <f>D83+D84+D85</f>
        <v>4418071106.9200001</v>
      </c>
      <c r="E82" s="5">
        <f>E83+E84+E85</f>
        <v>4403151091.6099997</v>
      </c>
      <c r="F82" s="6">
        <f t="shared" si="5"/>
        <v>128.4304365993319</v>
      </c>
      <c r="G82" s="6">
        <f t="shared" si="6"/>
        <v>99.662295717997125</v>
      </c>
      <c r="H82" s="9"/>
      <c r="I82" s="19"/>
    </row>
    <row r="83" spans="1:9" s="1" customFormat="1" ht="62.4" x14ac:dyDescent="0.3">
      <c r="A83" s="9" t="s">
        <v>121</v>
      </c>
      <c r="B83" s="12" t="s">
        <v>64</v>
      </c>
      <c r="C83" s="13">
        <v>2512383000</v>
      </c>
      <c r="D83" s="13">
        <v>2512383000</v>
      </c>
      <c r="E83" s="13">
        <v>2512383000</v>
      </c>
      <c r="F83" s="7">
        <f t="shared" si="5"/>
        <v>100</v>
      </c>
      <c r="G83" s="7">
        <f t="shared" si="6"/>
        <v>100</v>
      </c>
      <c r="H83" s="18"/>
      <c r="I83" s="18"/>
    </row>
    <row r="84" spans="1:9" s="8" customFormat="1" ht="124.8" x14ac:dyDescent="0.3">
      <c r="A84" s="9" t="s">
        <v>92</v>
      </c>
      <c r="B84" s="12" t="s">
        <v>78</v>
      </c>
      <c r="C84" s="13">
        <v>695439200</v>
      </c>
      <c r="D84" s="13">
        <v>1509726402</v>
      </c>
      <c r="E84" s="13">
        <v>1507416081.99</v>
      </c>
      <c r="F84" s="7">
        <f t="shared" si="5"/>
        <v>216.75742207082948</v>
      </c>
      <c r="G84" s="7">
        <f t="shared" si="6"/>
        <v>99.846970947388911</v>
      </c>
      <c r="H84" s="23" t="s">
        <v>160</v>
      </c>
      <c r="I84" s="18"/>
    </row>
    <row r="85" spans="1:9" ht="234" x14ac:dyDescent="0.3">
      <c r="A85" s="9" t="s">
        <v>86</v>
      </c>
      <c r="B85" s="12" t="s">
        <v>98</v>
      </c>
      <c r="C85" s="13">
        <v>220610505.05000001</v>
      </c>
      <c r="D85" s="13">
        <v>395961704.92000002</v>
      </c>
      <c r="E85" s="13">
        <v>383352009.62</v>
      </c>
      <c r="F85" s="7">
        <f t="shared" si="5"/>
        <v>173.76870132866776</v>
      </c>
      <c r="G85" s="7">
        <f t="shared" si="6"/>
        <v>96.815425546632682</v>
      </c>
      <c r="H85" s="52" t="s">
        <v>217</v>
      </c>
      <c r="I85" s="18"/>
    </row>
    <row r="86" spans="1:9" s="1" customFormat="1" ht="21.75" customHeight="1" x14ac:dyDescent="0.3">
      <c r="A86" s="33" t="s">
        <v>146</v>
      </c>
      <c r="B86" s="34"/>
      <c r="C86" s="16">
        <f>C7+C17+C21+C26+C37+C42+C47+C55+C58+C65+C71+C76+C80+C82</f>
        <v>79612167790.940018</v>
      </c>
      <c r="D86" s="16">
        <f>D7+D17+D21+D26+D37+D42+D47+D55+D58+D65+D71+D76+D80+D82</f>
        <v>101575554101.02</v>
      </c>
      <c r="E86" s="16">
        <f>E7+E17+E21+E26+E37+E42+E47+E55+E58+E65+E71+E76+E80+E82</f>
        <v>93464174044.230011</v>
      </c>
      <c r="F86" s="17">
        <f t="shared" si="5"/>
        <v>117.39935821075127</v>
      </c>
      <c r="G86" s="17">
        <f t="shared" si="6"/>
        <v>92.014436811515708</v>
      </c>
      <c r="H86" s="9"/>
      <c r="I86" s="19"/>
    </row>
  </sheetData>
  <mergeCells count="15">
    <mergeCell ref="A1:E1"/>
    <mergeCell ref="D3:E3"/>
    <mergeCell ref="D4:D6"/>
    <mergeCell ref="E4:E6"/>
    <mergeCell ref="C4:C6"/>
    <mergeCell ref="I4:I6"/>
    <mergeCell ref="A2:I2"/>
    <mergeCell ref="F3:I3"/>
    <mergeCell ref="A86:B86"/>
    <mergeCell ref="A4:A6"/>
    <mergeCell ref="B4:B6"/>
    <mergeCell ref="H4:H6"/>
    <mergeCell ref="F4:G4"/>
    <mergeCell ref="F5:F6"/>
    <mergeCell ref="G5:G6"/>
  </mergeCells>
  <pageMargins left="0.23622047244094491" right="0.31496062992125984" top="0.32" bottom="0.39370078740157483" header="0.15748031496062992" footer="0.31496062992125984"/>
  <pageSetup paperSize="9" scale="63" fitToHeight="0" orientation="landscape" errors="blank"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Расходы</vt:lpstr>
      <vt:lpstr>Расходы!Заголовки_для_печати</vt:lpstr>
      <vt:lpstr>Расходы!Область_печати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Бурштейн</dc:creator>
  <cp:lastModifiedBy>Давыдова</cp:lastModifiedBy>
  <cp:lastPrinted>2023-05-16T14:53:11Z</cp:lastPrinted>
  <dcterms:created xsi:type="dcterms:W3CDTF">2017-05-03T15:49:45Z</dcterms:created>
  <dcterms:modified xsi:type="dcterms:W3CDTF">2023-05-17T06:43:42Z</dcterms:modified>
</cp:coreProperties>
</file>